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3"/>
  </bookViews>
  <sheets>
    <sheet name="IS" sheetId="1" r:id="rId1"/>
    <sheet name="BS-Q4" sheetId="2" r:id="rId2"/>
    <sheet name="STE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_Fill" hidden="1">'[1]Office'!#REF!</definedName>
    <definedName name="_Order1" hidden="1">255</definedName>
    <definedName name="_Order2" hidden="1">255</definedName>
    <definedName name="a">#REF!</definedName>
    <definedName name="Current">#REF!</definedName>
    <definedName name="END">#REF!</definedName>
    <definedName name="FST">#REF!</definedName>
    <definedName name="i">#REF!</definedName>
    <definedName name="ii">#REF!</definedName>
    <definedName name="iii">#REF!</definedName>
    <definedName name="iv">#REF!</definedName>
    <definedName name="ix">#REF!</definedName>
    <definedName name="LOP">#REF!</definedName>
    <definedName name="LP2">#REF!</definedName>
    <definedName name="_xlnm.Print_Area" localSheetId="0">'IS'!$A$1:$J$40</definedName>
    <definedName name="Print_Area_MI">'[4]indicator'!$A$31:$J$88</definedName>
    <definedName name="Prior">#REF!</definedName>
    <definedName name="Project___Dataran_Putra">#REF!</definedName>
    <definedName name="S">#REF!</definedName>
    <definedName name="TV2">#REF!</definedName>
    <definedName name="v">#REF!</definedName>
    <definedName name="vi">#REF!</definedName>
    <definedName name="vii">#REF!</definedName>
    <definedName name="viii">#REF!</definedName>
    <definedName name="x">#REF!</definedName>
    <definedName name="xi">#REF!</definedName>
    <definedName name="xii">#REF!</definedName>
    <definedName name="xiii">#REF!</definedName>
    <definedName name="xiv">#REF!</definedName>
    <definedName name="xix">#REF!</definedName>
    <definedName name="xv">#REF!</definedName>
    <definedName name="xvi">#REF!</definedName>
    <definedName name="xvii">#REF!</definedName>
    <definedName name="xviii">#REF!</definedName>
    <definedName name="xx">#REF!</definedName>
    <definedName name="xxi">#REF!</definedName>
    <definedName name="xxii">#REF!</definedName>
    <definedName name="Z_EFEE9F44_D9C6_11D1_B555_0060940C8B94_.wvu.FilterData" hidden="1">#REF!</definedName>
    <definedName name="Z_EFEE9F44_D9C6_11D1_B555_0060940C8B94_.wvu.PrintTitles" hidden="1">#REF!</definedName>
  </definedNames>
  <calcPr fullCalcOnLoad="1"/>
</workbook>
</file>

<file path=xl/sharedStrings.xml><?xml version="1.0" encoding="utf-8"?>
<sst xmlns="http://schemas.openxmlformats.org/spreadsheetml/2006/main" count="207" uniqueCount="147">
  <si>
    <t>DATASCAN BERHAD</t>
  </si>
  <si>
    <t>CONSOLIDATED BALANCE SHEET</t>
  </si>
  <si>
    <t>THE FIGURES HAVE NOT BEEN AUDITED</t>
  </si>
  <si>
    <t>AS AT</t>
  </si>
  <si>
    <t>AS AT PRECEDING</t>
  </si>
  <si>
    <t>END OF</t>
  </si>
  <si>
    <t>FINANCIAL</t>
  </si>
  <si>
    <t>CURRENT</t>
  </si>
  <si>
    <t>YEAR</t>
  </si>
  <si>
    <t>QUARTER</t>
  </si>
  <si>
    <t xml:space="preserve">ENDED </t>
  </si>
  <si>
    <t>Note</t>
  </si>
  <si>
    <t>31/12/2003(Audited)</t>
  </si>
  <si>
    <t>RM</t>
  </si>
  <si>
    <t>ASSETS EMPLOYED</t>
  </si>
  <si>
    <t xml:space="preserve">  PROPERTY, PLANT AND EQUIPMENT</t>
  </si>
  <si>
    <t xml:space="preserve">  GOODWILL ON CONSOLIDATION</t>
  </si>
  <si>
    <t xml:space="preserve">  OTHER INVESTMENTS</t>
  </si>
  <si>
    <t xml:space="preserve">  DEFERRED TAX ASSETS</t>
  </si>
  <si>
    <t>CURRENT ASSETS</t>
  </si>
  <si>
    <t xml:space="preserve">  Inventories</t>
  </si>
  <si>
    <t xml:space="preserve">  Tax recoverable</t>
  </si>
  <si>
    <t xml:space="preserve">  Cash and bank balances</t>
  </si>
  <si>
    <t>LESS: CURRENT LIABILITIES</t>
  </si>
  <si>
    <t xml:space="preserve">  Trade and other payables</t>
  </si>
  <si>
    <t xml:space="preserve">  Borrowings</t>
  </si>
  <si>
    <t>NET CURRENT ASSETS</t>
  </si>
  <si>
    <t>FINANCED BY:</t>
  </si>
  <si>
    <t>SHARE CAPITAL</t>
  </si>
  <si>
    <t>RESERVES</t>
  </si>
  <si>
    <t>MINORITY INTEREST</t>
  </si>
  <si>
    <t>LONG TERM LIABILITIES</t>
  </si>
  <si>
    <t xml:space="preserve">  Deferred tax liabilities</t>
  </si>
  <si>
    <t>Number of ordinary shares</t>
  </si>
  <si>
    <t>(The Condensed Consolidated Balance sheet should be read in conjunction with the</t>
  </si>
  <si>
    <t xml:space="preserve"> Financial Statements for the year ended 31 December 2003)</t>
  </si>
  <si>
    <t>CONSOLIDATED INCOME STATEMENTS</t>
  </si>
  <si>
    <t>INDIVIDUAL QUARTER</t>
  </si>
  <si>
    <t>CUMULATIVE QUARTER</t>
  </si>
  <si>
    <t>PRECEDING YEAR</t>
  </si>
  <si>
    <t>CORRESPONDING</t>
  </si>
  <si>
    <t xml:space="preserve">QUARTER </t>
  </si>
  <si>
    <t>TO DATE</t>
  </si>
  <si>
    <t>PERIOD</t>
  </si>
  <si>
    <t>REVENUE</t>
  </si>
  <si>
    <t>COST OF SALES</t>
  </si>
  <si>
    <t>GROSS PROFIT</t>
  </si>
  <si>
    <t>OPERATING EXPENSES</t>
  </si>
  <si>
    <t>PROFIT FROM OPERATIONS</t>
  </si>
  <si>
    <t>INTEREST INCOME</t>
  </si>
  <si>
    <t>INTEREST EXPENSE</t>
  </si>
  <si>
    <t>PROFIT BEFORE TAXATION</t>
  </si>
  <si>
    <t>TAXATION</t>
  </si>
  <si>
    <t>PROFIT AFTER TAXATION</t>
  </si>
  <si>
    <t>NET PROFIT ATTRIBUTABLE TO SHAREHOLDERS</t>
  </si>
  <si>
    <t>Earnings Per Ordinary Share</t>
  </si>
  <si>
    <t>N/A</t>
  </si>
  <si>
    <t>CONSOLIDATED CASH FLOW STATEMENT</t>
  </si>
  <si>
    <t>31/12/2003 (Audited)</t>
  </si>
  <si>
    <t>CASH FLOWS FROM OPERATING ACTIVITIES</t>
  </si>
  <si>
    <t>Profit for the year</t>
  </si>
  <si>
    <t>Adjustment for:</t>
  </si>
  <si>
    <t xml:space="preserve">   Depreciation of property, plant equipment</t>
  </si>
  <si>
    <t xml:space="preserve">   Interest income</t>
  </si>
  <si>
    <t xml:space="preserve">   Interest expenses</t>
  </si>
  <si>
    <t xml:space="preserve">   Amortisation of goodwill on consolidation</t>
  </si>
  <si>
    <t xml:space="preserve">   Loss on disposal of subsidiary</t>
  </si>
  <si>
    <t>Operating profit before working capital changes</t>
  </si>
  <si>
    <t xml:space="preserve">   Increase/decrease in working capital</t>
  </si>
  <si>
    <t xml:space="preserve">   Inventories</t>
  </si>
  <si>
    <t xml:space="preserve">   Payables</t>
  </si>
  <si>
    <t xml:space="preserve">   Interest received</t>
  </si>
  <si>
    <t xml:space="preserve">   Interest paid</t>
  </si>
  <si>
    <t xml:space="preserve">   Development costs paid</t>
  </si>
  <si>
    <t>CASH FLOWS FROM INVESTING ACTIVITY</t>
  </si>
  <si>
    <t xml:space="preserve">   Purchase of property, plant and equipment</t>
  </si>
  <si>
    <t xml:space="preserve">   Proceeds from disposal of property, plant and equipment</t>
  </si>
  <si>
    <t xml:space="preserve">   Disposal of a subsidiary, net of cash received</t>
  </si>
  <si>
    <t xml:space="preserve">   Acquisition of subsidiaries, net of cash acquired</t>
  </si>
  <si>
    <t xml:space="preserve">   Advances to related companies</t>
  </si>
  <si>
    <t xml:space="preserve">   Decrease in pledged deposits placed with licensed bank</t>
  </si>
  <si>
    <t xml:space="preserve">   Repayment of term loan</t>
  </si>
  <si>
    <t>Exchange differences on translation of the financial statement of</t>
  </si>
  <si>
    <t>foreign operations</t>
  </si>
  <si>
    <t>OPENING BALANCE OF CASH AND CASH EQUIVALENTS</t>
  </si>
  <si>
    <t>CLOSING BALANCE OF CASH AND CASH EQUIVALENTS</t>
  </si>
  <si>
    <t>Cash and cash equivalents comprise :</t>
  </si>
  <si>
    <t xml:space="preserve">   Cash and bank balances</t>
  </si>
  <si>
    <t xml:space="preserve">   Deposits (excluding deposits pledged)</t>
  </si>
  <si>
    <t xml:space="preserve">   Bank overdrafts</t>
  </si>
  <si>
    <t xml:space="preserve">(The Condensed Consolidated Cash Flow Statement should be read in conjunction with Financial </t>
  </si>
  <si>
    <t xml:space="preserve"> Statements for the year ended 31 December 2003)</t>
  </si>
  <si>
    <t>CONSOLIDATED STATEMENT OF CHANGES IN EQUITY</t>
  </si>
  <si>
    <t>Non-distributable</t>
  </si>
  <si>
    <t>Distributable</t>
  </si>
  <si>
    <t>Share</t>
  </si>
  <si>
    <t>Currency fluctuation</t>
  </si>
  <si>
    <t>Retained</t>
  </si>
  <si>
    <t>Capital</t>
  </si>
  <si>
    <t>reserves</t>
  </si>
  <si>
    <t>Profits</t>
  </si>
  <si>
    <t>Total</t>
  </si>
  <si>
    <t>Balance at 1 January 2003</t>
  </si>
  <si>
    <t>Net loss for the year</t>
  </si>
  <si>
    <t>Balance at 31 December 2003</t>
  </si>
  <si>
    <t>Exchange differences on translation of</t>
  </si>
  <si>
    <t>financial statements of foreign operations</t>
  </si>
  <si>
    <t>(The Condensed Consolidated Statement of Changes in Equity should be read in conjunction with the</t>
  </si>
  <si>
    <t>Bonus issue</t>
  </si>
  <si>
    <t>B13</t>
  </si>
  <si>
    <t>A8</t>
  </si>
  <si>
    <t>B5</t>
  </si>
  <si>
    <t>- Basic</t>
  </si>
  <si>
    <t>- Diluted</t>
  </si>
  <si>
    <t>CASH FLOWS FROM FINANCING ACTIVITIES</t>
  </si>
  <si>
    <t>NTA per share</t>
  </si>
  <si>
    <t xml:space="preserve">  DEVELOPMENT COST</t>
  </si>
  <si>
    <t>Issue of shares</t>
  </si>
  <si>
    <t>premium</t>
  </si>
  <si>
    <t xml:space="preserve">   Tax paid</t>
  </si>
  <si>
    <t>Exercise of Share Option</t>
  </si>
  <si>
    <t>Listing Expenses</t>
  </si>
  <si>
    <t>-</t>
  </si>
  <si>
    <t xml:space="preserve">  Deposits placed with financial institution</t>
  </si>
  <si>
    <t>Net cash used in operating activities</t>
  </si>
  <si>
    <t>Net cash used in investing activity</t>
  </si>
  <si>
    <t xml:space="preserve">   Repayment by ultimate holding company</t>
  </si>
  <si>
    <t xml:space="preserve">   Repayment by holding company</t>
  </si>
  <si>
    <t>NET INCREASE/(DECREASE) IN CASH AND CASH EQUIVALENTS</t>
  </si>
  <si>
    <t>Profit for the quarters</t>
  </si>
  <si>
    <t>QUARTERLY REPORT ON CONSOLIDATED RESULTS FOR THE FOURTH QUARTER ENDED 31 DECEMBER 2004</t>
  </si>
  <si>
    <t>31/12/2004</t>
  </si>
  <si>
    <t>31/12/2003</t>
  </si>
  <si>
    <t>Balance at 31 December 2004</t>
  </si>
  <si>
    <t xml:space="preserve">   Loss on disposal of property, plant &amp; equipment</t>
  </si>
  <si>
    <t xml:space="preserve">   Property, plant &amp; equipment written off</t>
  </si>
  <si>
    <t xml:space="preserve">   Short term deposit with a licensed bank</t>
  </si>
  <si>
    <r>
      <t xml:space="preserve">  </t>
    </r>
    <r>
      <rPr>
        <sz val="10"/>
        <color indexed="10"/>
        <rFont val="Arial"/>
        <family val="2"/>
      </rPr>
      <t xml:space="preserve"> Net</t>
    </r>
    <r>
      <rPr>
        <sz val="10"/>
        <rFont val="Arial"/>
        <family val="2"/>
      </rPr>
      <t xml:space="preserve"> Proceeds from issuance of shares</t>
    </r>
  </si>
  <si>
    <t xml:space="preserve">  Trade receivables</t>
  </si>
  <si>
    <t xml:space="preserve">  Other receivables</t>
  </si>
  <si>
    <t xml:space="preserve">   Trade receivables</t>
  </si>
  <si>
    <t xml:space="preserve">   Other receivables</t>
  </si>
  <si>
    <t xml:space="preserve">  Cash used in operations</t>
  </si>
  <si>
    <t>Net cash generated from financing activities</t>
  </si>
  <si>
    <t>1.01 sen</t>
  </si>
  <si>
    <t>0.16 sen</t>
  </si>
  <si>
    <t>Cash and cash equivalents at end of year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</si>
</sst>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000"/>
    <numFmt numFmtId="174" formatCode="0.00_)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_);\(0.0000\)"/>
    <numFmt numFmtId="183" formatCode="0.000_);\(0.000\)"/>
    <numFmt numFmtId="184" formatCode="0.00_);\(0.00\)"/>
    <numFmt numFmtId="185" formatCode="_(* #,##0.0_);_(* \(#,##0.0\);_(* &quot;-&quot;??_);_(@_)"/>
    <numFmt numFmtId="186" formatCode="_(* #,##0.0_);_(* \(#,##0.0\);_(* &quot;-&quot;?_);_(@_)"/>
    <numFmt numFmtId="187" formatCode="0.0"/>
    <numFmt numFmtId="188" formatCode="0.0%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0"/>
      <name val="MS Sans Serif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b/>
      <i/>
      <sz val="16"/>
      <name val="Helv"/>
      <family val="0"/>
    </font>
    <font>
      <i/>
      <sz val="10"/>
      <name val="MS Sans Serif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34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5" fontId="5" fillId="0" borderId="0">
      <alignment/>
      <protection/>
    </xf>
    <xf numFmtId="0" fontId="6" fillId="0" borderId="0" applyNumberFormat="0" applyFill="0" applyBorder="0" applyAlignment="0" applyProtection="0"/>
    <xf numFmtId="38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10" fontId="7" fillId="3" borderId="1" applyNumberFormat="0" applyBorder="0" applyAlignment="0" applyProtection="0"/>
    <xf numFmtId="0" fontId="0" fillId="0" borderId="0" applyNumberFormat="0" applyFont="0">
      <alignment wrapText="1"/>
      <protection/>
    </xf>
    <xf numFmtId="0" fontId="9" fillId="0" borderId="0">
      <alignment/>
      <protection/>
    </xf>
    <xf numFmtId="174" fontId="1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0" xfId="0" applyNumberFormat="1" applyBorder="1" applyAlignment="1">
      <alignment/>
    </xf>
    <xf numFmtId="43" fontId="0" fillId="0" borderId="0" xfId="16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16" applyNumberFormat="1" applyAlignment="1">
      <alignment/>
    </xf>
    <xf numFmtId="172" fontId="0" fillId="0" borderId="5" xfId="16" applyNumberFormat="1" applyBorder="1" applyAlignment="1">
      <alignment/>
    </xf>
    <xf numFmtId="172" fontId="0" fillId="0" borderId="0" xfId="16" applyNumberFormat="1" applyBorder="1" applyAlignment="1">
      <alignment/>
    </xf>
    <xf numFmtId="49" fontId="0" fillId="0" borderId="0" xfId="0" applyNumberFormat="1" applyAlignment="1">
      <alignment/>
    </xf>
    <xf numFmtId="2" fontId="0" fillId="0" borderId="0" xfId="16" applyNumberFormat="1" applyFont="1" applyAlignment="1">
      <alignment horizontal="center"/>
    </xf>
    <xf numFmtId="0" fontId="1" fillId="0" borderId="2" xfId="0" applyFont="1" applyBorder="1" applyAlignment="1" quotePrefix="1">
      <alignment horizontal="center"/>
    </xf>
    <xf numFmtId="172" fontId="0" fillId="0" borderId="0" xfId="16" applyNumberFormat="1" applyFont="1" applyAlignment="1">
      <alignment/>
    </xf>
    <xf numFmtId="172" fontId="1" fillId="0" borderId="0" xfId="16" applyNumberFormat="1" applyFont="1" applyAlignment="1">
      <alignment horizontal="left"/>
    </xf>
    <xf numFmtId="172" fontId="0" fillId="0" borderId="0" xfId="16" applyNumberFormat="1" applyAlignment="1">
      <alignment horizontal="center"/>
    </xf>
    <xf numFmtId="172" fontId="0" fillId="0" borderId="0" xfId="16" applyNumberFormat="1" applyFont="1" applyAlignment="1">
      <alignment horizontal="center"/>
    </xf>
    <xf numFmtId="172" fontId="0" fillId="0" borderId="6" xfId="16" applyNumberFormat="1" applyBorder="1" applyAlignment="1">
      <alignment/>
    </xf>
    <xf numFmtId="172" fontId="0" fillId="0" borderId="7" xfId="16" applyNumberFormat="1" applyBorder="1" applyAlignment="1">
      <alignment/>
    </xf>
    <xf numFmtId="172" fontId="0" fillId="0" borderId="8" xfId="16" applyNumberFormat="1" applyBorder="1" applyAlignment="1">
      <alignment/>
    </xf>
    <xf numFmtId="172" fontId="0" fillId="0" borderId="3" xfId="16" applyNumberFormat="1" applyBorder="1" applyAlignment="1">
      <alignment/>
    </xf>
    <xf numFmtId="172" fontId="0" fillId="0" borderId="0" xfId="16" applyNumberFormat="1" applyFill="1" applyBorder="1" applyAlignment="1">
      <alignment/>
    </xf>
    <xf numFmtId="172" fontId="0" fillId="0" borderId="0" xfId="16" applyNumberFormat="1" applyFont="1" applyAlignment="1">
      <alignment/>
    </xf>
    <xf numFmtId="172" fontId="0" fillId="0" borderId="9" xfId="16" applyNumberFormat="1" applyBorder="1" applyAlignment="1">
      <alignment/>
    </xf>
    <xf numFmtId="172" fontId="1" fillId="0" borderId="0" xfId="16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41" fontId="0" fillId="0" borderId="5" xfId="0" applyNumberFormat="1" applyFill="1" applyBorder="1" applyAlignment="1">
      <alignment/>
    </xf>
    <xf numFmtId="37" fontId="0" fillId="0" borderId="0" xfId="16" applyNumberForma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0" fillId="0" borderId="5" xfId="16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0" xfId="16" applyNumberFormat="1" applyBorder="1" applyAlignment="1">
      <alignment/>
    </xf>
    <xf numFmtId="37" fontId="0" fillId="0" borderId="4" xfId="16" applyNumberFormat="1" applyBorder="1" applyAlignment="1">
      <alignment/>
    </xf>
    <xf numFmtId="37" fontId="0" fillId="0" borderId="0" xfId="0" applyNumberFormat="1" applyAlignment="1">
      <alignment horizontal="center"/>
    </xf>
    <xf numFmtId="37" fontId="0" fillId="0" borderId="5" xfId="0" applyNumberFormat="1" applyBorder="1" applyAlignment="1">
      <alignment horizontal="center"/>
    </xf>
    <xf numFmtId="37" fontId="0" fillId="0" borderId="0" xfId="16" applyNumberFormat="1" applyFont="1" applyAlignment="1">
      <alignment horizontal="center"/>
    </xf>
    <xf numFmtId="37" fontId="0" fillId="0" borderId="0" xfId="0" applyNumberFormat="1" applyBorder="1" applyAlignment="1">
      <alignment horizontal="center"/>
    </xf>
    <xf numFmtId="37" fontId="0" fillId="0" borderId="0" xfId="16" applyNumberFormat="1" applyFont="1" applyBorder="1" applyAlignment="1">
      <alignment horizontal="center"/>
    </xf>
    <xf numFmtId="37" fontId="0" fillId="0" borderId="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87" fontId="0" fillId="0" borderId="0" xfId="16" applyNumberFormat="1" applyFont="1" applyAlignment="1" quotePrefix="1">
      <alignment horizontal="right"/>
    </xf>
    <xf numFmtId="187" fontId="0" fillId="0" borderId="0" xfId="16" applyNumberFormat="1" applyAlignment="1">
      <alignment/>
    </xf>
    <xf numFmtId="41" fontId="2" fillId="0" borderId="0" xfId="0" applyNumberFormat="1" applyFont="1" applyAlignment="1">
      <alignment/>
    </xf>
    <xf numFmtId="2" fontId="12" fillId="0" borderId="0" xfId="16" applyNumberFormat="1" applyFont="1" applyAlignment="1">
      <alignment horizontal="right"/>
    </xf>
    <xf numFmtId="10" fontId="0" fillId="0" borderId="0" xfId="28" applyNumberFormat="1" applyAlignment="1">
      <alignment/>
    </xf>
    <xf numFmtId="2" fontId="12" fillId="0" borderId="0" xfId="0" applyNumberFormat="1" applyFont="1" applyFill="1" applyAlignment="1">
      <alignment horizontal="right"/>
    </xf>
    <xf numFmtId="41" fontId="0" fillId="0" borderId="0" xfId="0" applyNumberFormat="1" applyFont="1" applyAlignment="1">
      <alignment/>
    </xf>
    <xf numFmtId="41" fontId="0" fillId="0" borderId="3" xfId="0" applyNumberFormat="1" applyFont="1" applyBorder="1" applyAlignment="1">
      <alignment/>
    </xf>
    <xf numFmtId="41" fontId="0" fillId="0" borderId="0" xfId="0" applyNumberFormat="1" applyFont="1" applyFill="1" applyAlignment="1">
      <alignment/>
    </xf>
    <xf numFmtId="172" fontId="0" fillId="0" borderId="6" xfId="16" applyNumberFormat="1" applyFont="1" applyBorder="1" applyAlignment="1">
      <alignment/>
    </xf>
    <xf numFmtId="172" fontId="0" fillId="0" borderId="7" xfId="16" applyNumberFormat="1" applyFont="1" applyBorder="1" applyAlignment="1">
      <alignment/>
    </xf>
    <xf numFmtId="172" fontId="0" fillId="0" borderId="3" xfId="16" applyNumberFormat="1" applyFont="1" applyBorder="1" applyAlignment="1">
      <alignment/>
    </xf>
    <xf numFmtId="172" fontId="0" fillId="0" borderId="5" xfId="16" applyNumberFormat="1" applyFont="1" applyBorder="1" applyAlignment="1">
      <alignment/>
    </xf>
    <xf numFmtId="172" fontId="0" fillId="0" borderId="9" xfId="16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3">
    <cellStyle name="Normal" xfId="0"/>
    <cellStyle name="RowLevel_0" xfId="1"/>
    <cellStyle name="ColLevel_0" xfId="2"/>
    <cellStyle name="RowLevel_1" xfId="3"/>
    <cellStyle name="0,0&#13;&#10;NA&#13;&#10;" xfId="15"/>
    <cellStyle name="Comma" xfId="16"/>
    <cellStyle name="Comma [0]" xfId="17"/>
    <cellStyle name="Currency" xfId="18"/>
    <cellStyle name="Currency [0]" xfId="19"/>
    <cellStyle name="Date" xfId="20"/>
    <cellStyle name="Followed Hyperlink" xfId="21"/>
    <cellStyle name="Grey" xfId="22"/>
    <cellStyle name="Hyperlink" xfId="23"/>
    <cellStyle name="Input [yellow]" xfId="24"/>
    <cellStyle name="ken" xfId="25"/>
    <cellStyle name="New Times Roman" xfId="26"/>
    <cellStyle name="Normal - Style1" xfId="27"/>
    <cellStyle name="Percent" xfId="28"/>
    <cellStyle name="Percent [2]" xfId="29"/>
    <cellStyle name="Tusental (0)_pldt" xfId="30"/>
    <cellStyle name="Tusental_pldt" xfId="31"/>
    <cellStyle name="Valuta (0)_pldt" xfId="32"/>
    <cellStyle name="Valuta_pld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iewchenchua\Desktop\Assignments\Svedala%20(M)\awps\Assignments\Svedala%20(M)\Assignments\Svedala%20(M)\FA\fm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zam\pje%20accounts\Azam-Disk%2001\Pje%20Fin%20Stmt%202001\PjE%20Fin%20Stmt%20July'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KPMG\Audit%20Client\cargill%20feeds\B6(draf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-ws07\accounts\report\indi12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niewong\My%20Documents\unrecorded%20liabiliti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ansc\LOCALS~1\Temp\Q3%202004%20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"/>
      <sheetName val="MV"/>
      <sheetName val="Workshop"/>
      <sheetName val="Signage"/>
      <sheetName val="Renovation"/>
      <sheetName val="Computer"/>
      <sheetName val="F&amp;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B BCBB ESC DPMR 2001"/>
      <sheetName val="CB BCBB ESC 2001"/>
      <sheetName val="cashbook-JUL'01"/>
      <sheetName val="Aging Report"/>
      <sheetName val="mbb cb07-01"/>
      <sheetName val="JOURNAL MBB 07-01"/>
      <sheetName val="Ret Payable"/>
      <sheetName val="Asset"/>
      <sheetName val="Cash&amp;Bank"/>
      <sheetName val="HQ - GL Inc"/>
      <sheetName val="JOURNAL 07-01 - BCBB"/>
      <sheetName val="HQ - GL Exp"/>
      <sheetName val="Other Liabilities"/>
      <sheetName val="audit adj"/>
      <sheetName val="JOURNAL 07-01 - BCBB ACC"/>
      <sheetName val="WIP"/>
      <sheetName val="Debtors"/>
      <sheetName val="pcsb(t)"/>
      <sheetName val="Journal"/>
      <sheetName val="SummaryWIP"/>
      <sheetName val="Turnover"/>
      <sheetName val="apptmt of audit adj - p11"/>
      <sheetName val="segregationWIP"/>
      <sheetName val="segregationWIP (2)"/>
      <sheetName val="Zone2 Pub &amp; Govt"/>
      <sheetName val="Apptmt of Staff Insurance"/>
      <sheetName val="Salary"/>
      <sheetName val="Allowance for June'01"/>
      <sheetName val="CostofWorkDone"/>
      <sheetName val="Ret Receivable"/>
      <sheetName val="P&amp;L PjE July '01"/>
      <sheetName val="BS PjE July '01"/>
      <sheetName val="Trial B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6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ator"/>
    </sheetNames>
    <sheetDataSet>
      <sheetData sheetId="0">
        <row r="31">
          <cell r="B31" t="str">
            <v>BIMB SECURITIES SDN BHD (290163-X)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4 (2)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-Q3"/>
      <sheetName val="CF"/>
      <sheetName val="STE"/>
    </sheetNames>
    <sheetDataSet>
      <sheetData sheetId="0">
        <row r="13">
          <cell r="H13">
            <v>13639116</v>
          </cell>
        </row>
        <row r="15">
          <cell r="H15">
            <v>-5390347</v>
          </cell>
        </row>
        <row r="19">
          <cell r="H19">
            <v>-6901150</v>
          </cell>
        </row>
        <row r="23">
          <cell r="H23">
            <v>41494</v>
          </cell>
        </row>
        <row r="24">
          <cell r="H24">
            <v>-238782</v>
          </cell>
        </row>
        <row r="29">
          <cell r="H29">
            <v>-73094</v>
          </cell>
        </row>
        <row r="33">
          <cell r="H33">
            <v>-2991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4"/>
  <sheetViews>
    <sheetView zoomScale="80" zoomScaleNormal="80" zoomScaleSheetLayoutView="90" workbookViewId="0" topLeftCell="A1">
      <pane ySplit="11" topLeftCell="BM12" activePane="bottomLeft" state="frozen"/>
      <selection pane="topLeft" activeCell="A1" sqref="A1"/>
      <selection pane="bottomLeft" activeCell="F32" sqref="F32"/>
    </sheetView>
  </sheetViews>
  <sheetFormatPr defaultColWidth="9.140625" defaultRowHeight="12.75"/>
  <cols>
    <col min="1" max="1" width="43.8515625" style="0" customWidth="1"/>
    <col min="2" max="2" width="5.7109375" style="0" customWidth="1"/>
    <col min="3" max="3" width="1.8515625" style="0" customWidth="1"/>
    <col min="4" max="4" width="13.7109375" style="0" customWidth="1"/>
    <col min="5" max="5" width="2.7109375" style="0" customWidth="1"/>
    <col min="6" max="6" width="14.57421875" style="0" customWidth="1"/>
    <col min="7" max="7" width="2.57421875" style="0" customWidth="1"/>
    <col min="8" max="8" width="13.7109375" style="0" customWidth="1"/>
    <col min="9" max="9" width="2.7109375" style="0" customWidth="1"/>
    <col min="10" max="10" width="15.7109375" style="0" customWidth="1"/>
  </cols>
  <sheetData>
    <row r="1" ht="12.75">
      <c r="A1" t="s">
        <v>0</v>
      </c>
    </row>
    <row r="2" ht="12.75">
      <c r="A2" t="s">
        <v>36</v>
      </c>
    </row>
    <row r="3" ht="12.75">
      <c r="A3" t="s">
        <v>130</v>
      </c>
    </row>
    <row r="4" ht="12.75">
      <c r="A4" t="s">
        <v>2</v>
      </c>
    </row>
    <row r="6" spans="2:10" ht="12.75">
      <c r="B6" s="1"/>
      <c r="C6" s="1"/>
      <c r="D6" s="65" t="s">
        <v>37</v>
      </c>
      <c r="E6" s="65"/>
      <c r="F6" s="65"/>
      <c r="G6" s="1"/>
      <c r="H6" s="65" t="s">
        <v>38</v>
      </c>
      <c r="I6" s="65"/>
      <c r="J6" s="65"/>
    </row>
    <row r="7" spans="2:10" ht="12.75">
      <c r="B7" s="1"/>
      <c r="C7" s="1"/>
      <c r="D7" s="1" t="s">
        <v>7</v>
      </c>
      <c r="E7" s="1"/>
      <c r="F7" s="1" t="s">
        <v>39</v>
      </c>
      <c r="G7" s="1"/>
      <c r="H7" s="1" t="s">
        <v>7</v>
      </c>
      <c r="I7" s="1"/>
      <c r="J7" s="1" t="s">
        <v>39</v>
      </c>
    </row>
    <row r="8" spans="2:10" ht="12.75">
      <c r="B8" s="1"/>
      <c r="C8" s="1"/>
      <c r="D8" s="1" t="s">
        <v>8</v>
      </c>
      <c r="E8" s="1"/>
      <c r="F8" s="1" t="s">
        <v>40</v>
      </c>
      <c r="G8" s="1"/>
      <c r="H8" s="1" t="s">
        <v>8</v>
      </c>
      <c r="I8" s="1"/>
      <c r="J8" s="1" t="s">
        <v>40</v>
      </c>
    </row>
    <row r="9" spans="2:10" ht="12.75">
      <c r="B9" s="1"/>
      <c r="C9" s="1"/>
      <c r="D9" s="1" t="s">
        <v>41</v>
      </c>
      <c r="E9" s="1"/>
      <c r="F9" s="1" t="s">
        <v>9</v>
      </c>
      <c r="G9" s="1"/>
      <c r="H9" s="1" t="s">
        <v>42</v>
      </c>
      <c r="I9" s="1"/>
      <c r="J9" s="1" t="s">
        <v>43</v>
      </c>
    </row>
    <row r="10" spans="2:10" ht="13.5" thickBot="1">
      <c r="B10" s="2" t="s">
        <v>11</v>
      </c>
      <c r="C10" s="11"/>
      <c r="D10" s="18" t="s">
        <v>131</v>
      </c>
      <c r="E10" s="12"/>
      <c r="F10" s="18" t="s">
        <v>132</v>
      </c>
      <c r="G10" s="12"/>
      <c r="H10" s="18" t="s">
        <v>131</v>
      </c>
      <c r="I10" s="12"/>
      <c r="J10" s="18" t="s">
        <v>132</v>
      </c>
    </row>
    <row r="11" spans="2:10" ht="12.75">
      <c r="B11" s="1"/>
      <c r="C11" s="1"/>
      <c r="D11" s="1" t="s">
        <v>13</v>
      </c>
      <c r="E11" s="1"/>
      <c r="F11" s="1" t="s">
        <v>13</v>
      </c>
      <c r="G11" s="1"/>
      <c r="H11" s="1" t="s">
        <v>13</v>
      </c>
      <c r="I11" s="1"/>
      <c r="J11" s="1" t="s">
        <v>13</v>
      </c>
    </row>
    <row r="12" spans="4:18" ht="12.7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2.75">
      <c r="A13" t="s">
        <v>44</v>
      </c>
      <c r="B13" s="1" t="s">
        <v>110</v>
      </c>
      <c r="C13" s="1"/>
      <c r="D13" s="35">
        <f>H13-'[6]IS'!H13</f>
        <v>4753729</v>
      </c>
      <c r="E13" s="36"/>
      <c r="F13" s="42" t="s">
        <v>122</v>
      </c>
      <c r="G13" s="36"/>
      <c r="H13" s="36">
        <v>18392845</v>
      </c>
      <c r="I13" s="36"/>
      <c r="J13" s="42" t="s">
        <v>122</v>
      </c>
      <c r="K13" s="5"/>
      <c r="L13" s="5"/>
      <c r="M13" s="5"/>
      <c r="N13" s="5"/>
      <c r="O13" s="5"/>
      <c r="P13" s="5"/>
      <c r="Q13" s="5"/>
      <c r="R13" s="5"/>
    </row>
    <row r="14" spans="4:18" ht="12.75">
      <c r="D14" s="35"/>
      <c r="E14" s="36"/>
      <c r="F14" s="36"/>
      <c r="G14" s="36"/>
      <c r="H14" s="37"/>
      <c r="I14" s="36"/>
      <c r="J14" s="36"/>
      <c r="K14" s="5"/>
      <c r="L14" s="5"/>
      <c r="M14" s="5"/>
      <c r="N14" s="5"/>
      <c r="O14" s="5"/>
      <c r="P14" s="5"/>
      <c r="Q14" s="5"/>
      <c r="R14" s="5"/>
    </row>
    <row r="15" spans="1:18" ht="12.75">
      <c r="A15" t="s">
        <v>45</v>
      </c>
      <c r="D15" s="38">
        <f>-1*(-H15+'[6]IS'!H15)</f>
        <v>-1758431</v>
      </c>
      <c r="E15" s="36"/>
      <c r="F15" s="43" t="s">
        <v>122</v>
      </c>
      <c r="G15" s="36"/>
      <c r="H15" s="39">
        <v>-7148778</v>
      </c>
      <c r="I15" s="36"/>
      <c r="J15" s="43" t="s">
        <v>122</v>
      </c>
      <c r="K15" s="5"/>
      <c r="L15" s="5"/>
      <c r="M15" s="5"/>
      <c r="N15" s="5"/>
      <c r="O15" s="5"/>
      <c r="P15" s="5"/>
      <c r="Q15" s="5"/>
      <c r="R15" s="5"/>
    </row>
    <row r="16" spans="4:18" ht="12.75">
      <c r="D16" s="35"/>
      <c r="E16" s="36"/>
      <c r="F16" s="36"/>
      <c r="G16" s="36"/>
      <c r="H16" s="36"/>
      <c r="I16" s="36"/>
      <c r="J16" s="36"/>
      <c r="K16" s="5"/>
      <c r="L16" s="5"/>
      <c r="M16" s="5"/>
      <c r="N16" s="5"/>
      <c r="O16" s="5"/>
      <c r="P16" s="5"/>
      <c r="Q16" s="5"/>
      <c r="R16" s="5"/>
    </row>
    <row r="17" spans="1:18" ht="12.75">
      <c r="A17" t="s">
        <v>46</v>
      </c>
      <c r="D17" s="36">
        <f>D13+D15</f>
        <v>2995298</v>
      </c>
      <c r="E17" s="36"/>
      <c r="F17" s="42" t="s">
        <v>122</v>
      </c>
      <c r="G17" s="36"/>
      <c r="H17" s="36">
        <f>H13+H15</f>
        <v>11244067</v>
      </c>
      <c r="I17" s="36"/>
      <c r="J17" s="42" t="s">
        <v>122</v>
      </c>
      <c r="K17" s="5"/>
      <c r="L17" s="5"/>
      <c r="M17" s="5"/>
      <c r="N17" s="5"/>
      <c r="O17" s="5"/>
      <c r="P17" s="5"/>
      <c r="Q17" s="5"/>
      <c r="R17" s="5"/>
    </row>
    <row r="18" spans="4:18" ht="12.75">
      <c r="D18" s="35"/>
      <c r="E18" s="36"/>
      <c r="F18" s="36"/>
      <c r="G18" s="36"/>
      <c r="H18" s="36"/>
      <c r="I18" s="36"/>
      <c r="J18" s="36"/>
      <c r="K18" s="5"/>
      <c r="L18" s="5"/>
      <c r="M18" s="5"/>
      <c r="N18" s="5"/>
      <c r="O18" s="5"/>
      <c r="P18" s="5"/>
      <c r="Q18" s="5"/>
      <c r="R18" s="5"/>
    </row>
    <row r="19" spans="1:18" ht="12.75">
      <c r="A19" t="s">
        <v>47</v>
      </c>
      <c r="D19" s="38">
        <f>-1*(-H19+'[6]IS'!H19)</f>
        <v>-2552607</v>
      </c>
      <c r="E19" s="36"/>
      <c r="F19" s="43" t="s">
        <v>122</v>
      </c>
      <c r="G19" s="36"/>
      <c r="H19" s="39">
        <v>-9453757</v>
      </c>
      <c r="I19" s="36"/>
      <c r="J19" s="43" t="s">
        <v>122</v>
      </c>
      <c r="K19" s="5"/>
      <c r="L19" s="5"/>
      <c r="M19" s="5"/>
      <c r="N19" s="5"/>
      <c r="O19" s="5"/>
      <c r="P19" s="5"/>
      <c r="Q19" s="5"/>
      <c r="R19" s="5"/>
    </row>
    <row r="20" spans="4:18" ht="12.75">
      <c r="D20" s="35"/>
      <c r="E20" s="36"/>
      <c r="F20" s="36"/>
      <c r="G20" s="36"/>
      <c r="H20" s="36"/>
      <c r="I20" s="36"/>
      <c r="J20" s="36"/>
      <c r="K20" s="5"/>
      <c r="L20" s="5"/>
      <c r="M20" s="5"/>
      <c r="N20" s="5"/>
      <c r="O20" s="5"/>
      <c r="P20" s="5"/>
      <c r="Q20" s="5"/>
      <c r="R20" s="5"/>
    </row>
    <row r="21" spans="1:18" ht="12.75">
      <c r="A21" t="s">
        <v>48</v>
      </c>
      <c r="D21" s="35">
        <f>D17+D19</f>
        <v>442691</v>
      </c>
      <c r="E21" s="36"/>
      <c r="F21" s="42" t="s">
        <v>122</v>
      </c>
      <c r="G21" s="36"/>
      <c r="H21" s="35">
        <f>H17+H19</f>
        <v>1790310</v>
      </c>
      <c r="I21" s="36"/>
      <c r="J21" s="42" t="s">
        <v>122</v>
      </c>
      <c r="K21" s="5"/>
      <c r="L21" s="5"/>
      <c r="M21" s="5"/>
      <c r="N21" s="5"/>
      <c r="O21" s="5"/>
      <c r="P21" s="5"/>
      <c r="Q21" s="5"/>
      <c r="R21" s="5"/>
    </row>
    <row r="22" spans="4:18" ht="12.75">
      <c r="D22" s="35"/>
      <c r="E22" s="36"/>
      <c r="F22" s="36"/>
      <c r="G22" s="36"/>
      <c r="H22" s="36"/>
      <c r="I22" s="36"/>
      <c r="J22" s="36"/>
      <c r="K22" s="5"/>
      <c r="L22" s="5"/>
      <c r="M22" s="5"/>
      <c r="N22" s="5"/>
      <c r="O22" s="5"/>
      <c r="P22" s="5"/>
      <c r="Q22" s="5"/>
      <c r="R22" s="5"/>
    </row>
    <row r="23" spans="1:18" ht="12.75">
      <c r="A23" t="s">
        <v>49</v>
      </c>
      <c r="D23" s="35">
        <f>H23-'[6]IS'!H23</f>
        <v>-69</v>
      </c>
      <c r="E23" s="36"/>
      <c r="F23" s="42" t="s">
        <v>122</v>
      </c>
      <c r="G23" s="36"/>
      <c r="H23" s="36">
        <v>41425</v>
      </c>
      <c r="I23" s="36"/>
      <c r="J23" s="42" t="s">
        <v>122</v>
      </c>
      <c r="K23" s="5"/>
      <c r="L23" s="5"/>
      <c r="M23" s="5"/>
      <c r="N23" s="5"/>
      <c r="O23" s="5"/>
      <c r="P23" s="5"/>
      <c r="Q23" s="5"/>
      <c r="R23" s="5"/>
    </row>
    <row r="24" spans="1:18" ht="12.75">
      <c r="A24" t="s">
        <v>50</v>
      </c>
      <c r="D24" s="40">
        <f>-1*(-H24+'[6]IS'!H24)</f>
        <v>-74593</v>
      </c>
      <c r="E24" s="36"/>
      <c r="F24" s="42" t="s">
        <v>122</v>
      </c>
      <c r="G24" s="36"/>
      <c r="H24" s="36">
        <v>-313375</v>
      </c>
      <c r="I24" s="36"/>
      <c r="J24" s="42" t="s">
        <v>122</v>
      </c>
      <c r="K24" s="5"/>
      <c r="L24" s="5"/>
      <c r="M24" s="5"/>
      <c r="N24" s="5"/>
      <c r="O24" s="5"/>
      <c r="P24" s="5"/>
      <c r="Q24" s="5"/>
      <c r="R24" s="5"/>
    </row>
    <row r="25" spans="4:18" ht="12.75">
      <c r="D25" s="38"/>
      <c r="E25" s="36"/>
      <c r="F25" s="39"/>
      <c r="G25" s="36"/>
      <c r="H25" s="39"/>
      <c r="I25" s="36"/>
      <c r="J25" s="39"/>
      <c r="K25" s="5"/>
      <c r="L25" s="5"/>
      <c r="M25" s="5"/>
      <c r="N25" s="5"/>
      <c r="O25" s="5"/>
      <c r="P25" s="5"/>
      <c r="Q25" s="5"/>
      <c r="R25" s="5"/>
    </row>
    <row r="26" spans="4:18" ht="12.75">
      <c r="D26" s="35"/>
      <c r="E26" s="36"/>
      <c r="F26" s="36"/>
      <c r="G26" s="36"/>
      <c r="H26" s="36"/>
      <c r="I26" s="36"/>
      <c r="J26" s="36"/>
      <c r="K26" s="5"/>
      <c r="L26" s="5"/>
      <c r="M26" s="5"/>
      <c r="N26" s="5"/>
      <c r="O26" s="5"/>
      <c r="P26" s="5"/>
      <c r="Q26" s="5"/>
      <c r="R26" s="5"/>
    </row>
    <row r="27" spans="1:18" ht="12.75">
      <c r="A27" t="s">
        <v>51</v>
      </c>
      <c r="D27" s="35">
        <f>SUM(D21:D25)</f>
        <v>368029</v>
      </c>
      <c r="E27" s="36"/>
      <c r="F27" s="44" t="s">
        <v>122</v>
      </c>
      <c r="G27" s="37"/>
      <c r="H27" s="35">
        <f>SUM(H21:H25)</f>
        <v>1518360</v>
      </c>
      <c r="I27" s="37"/>
      <c r="J27" s="44" t="s">
        <v>122</v>
      </c>
      <c r="K27" s="5"/>
      <c r="L27" s="5"/>
      <c r="M27" s="5"/>
      <c r="N27" s="5"/>
      <c r="O27" s="5"/>
      <c r="P27" s="5"/>
      <c r="Q27" s="5"/>
      <c r="R27" s="5"/>
    </row>
    <row r="28" spans="4:18" ht="12.75">
      <c r="D28" s="35"/>
      <c r="E28" s="36"/>
      <c r="F28" s="45"/>
      <c r="G28" s="36"/>
      <c r="H28" s="36"/>
      <c r="I28" s="36"/>
      <c r="J28" s="45"/>
      <c r="K28" s="5"/>
      <c r="L28" s="5"/>
      <c r="M28" s="5"/>
      <c r="N28" s="5"/>
      <c r="O28" s="5"/>
      <c r="P28" s="5"/>
      <c r="Q28" s="5"/>
      <c r="R28" s="5"/>
    </row>
    <row r="29" spans="1:18" ht="12.75">
      <c r="A29" t="s">
        <v>52</v>
      </c>
      <c r="B29" s="1" t="s">
        <v>111</v>
      </c>
      <c r="D29" s="40">
        <f>-1*(-H29+'[6]IS'!H29)</f>
        <v>-110030</v>
      </c>
      <c r="E29" s="36"/>
      <c r="F29" s="45" t="s">
        <v>122</v>
      </c>
      <c r="G29" s="36"/>
      <c r="H29" s="37">
        <v>-183124</v>
      </c>
      <c r="I29" s="36"/>
      <c r="J29" s="45" t="s">
        <v>122</v>
      </c>
      <c r="K29" s="5"/>
      <c r="L29" s="5"/>
      <c r="M29" s="5"/>
      <c r="N29" s="5"/>
      <c r="O29" s="5"/>
      <c r="P29" s="5"/>
      <c r="Q29" s="5"/>
      <c r="R29" s="5"/>
    </row>
    <row r="30" spans="4:18" ht="12.75">
      <c r="D30" s="38"/>
      <c r="E30" s="39"/>
      <c r="F30" s="39"/>
      <c r="G30" s="39"/>
      <c r="H30" s="39"/>
      <c r="I30" s="39"/>
      <c r="J30" s="39"/>
      <c r="K30" s="5"/>
      <c r="L30" s="5"/>
      <c r="M30" s="5"/>
      <c r="N30" s="5"/>
      <c r="O30" s="5"/>
      <c r="P30" s="5"/>
      <c r="Q30" s="5"/>
      <c r="R30" s="5"/>
    </row>
    <row r="31" spans="1:18" ht="12.75">
      <c r="A31" t="s">
        <v>53</v>
      </c>
      <c r="D31" s="40">
        <f>D27+D29</f>
        <v>257999</v>
      </c>
      <c r="E31" s="37"/>
      <c r="F31" s="46" t="s">
        <v>122</v>
      </c>
      <c r="G31" s="37"/>
      <c r="H31" s="40">
        <f>H27+H29</f>
        <v>1335236</v>
      </c>
      <c r="I31" s="37"/>
      <c r="J31" s="46" t="s">
        <v>122</v>
      </c>
      <c r="K31" s="5"/>
      <c r="L31" s="5"/>
      <c r="M31" s="5"/>
      <c r="N31" s="5"/>
      <c r="O31" s="5"/>
      <c r="P31" s="5"/>
      <c r="Q31" s="5"/>
      <c r="R31" s="5"/>
    </row>
    <row r="32" spans="4:18" ht="12.75">
      <c r="D32" s="35"/>
      <c r="E32" s="36"/>
      <c r="F32" s="36"/>
      <c r="G32" s="36"/>
      <c r="H32" s="36"/>
      <c r="I32" s="36"/>
      <c r="J32" s="36"/>
      <c r="K32" s="5"/>
      <c r="L32" s="5"/>
      <c r="M32" s="5"/>
      <c r="N32" s="5"/>
      <c r="O32" s="5"/>
      <c r="P32" s="5"/>
      <c r="Q32" s="5"/>
      <c r="R32" s="5"/>
    </row>
    <row r="33" spans="1:18" ht="12.75">
      <c r="A33" t="s">
        <v>30</v>
      </c>
      <c r="D33" s="40">
        <f>-1*(-H33+'[6]IS'!H33)</f>
        <v>-10698</v>
      </c>
      <c r="E33" s="36"/>
      <c r="F33" s="42" t="s">
        <v>122</v>
      </c>
      <c r="G33" s="36"/>
      <c r="H33" s="36">
        <v>-13689</v>
      </c>
      <c r="I33" s="36"/>
      <c r="J33" s="42" t="s">
        <v>122</v>
      </c>
      <c r="K33" s="5"/>
      <c r="L33" s="5"/>
      <c r="M33" s="5"/>
      <c r="N33" s="5"/>
      <c r="O33" s="5"/>
      <c r="P33" s="5"/>
      <c r="Q33" s="5"/>
      <c r="R33" s="5"/>
    </row>
    <row r="34" spans="4:18" ht="12.75">
      <c r="D34" s="35"/>
      <c r="E34" s="36"/>
      <c r="F34" s="36"/>
      <c r="G34" s="36"/>
      <c r="H34" s="36"/>
      <c r="I34" s="36"/>
      <c r="J34" s="36"/>
      <c r="K34" s="5"/>
      <c r="L34" s="5"/>
      <c r="M34" s="5"/>
      <c r="N34" s="5"/>
      <c r="O34" s="5"/>
      <c r="P34" s="5"/>
      <c r="Q34" s="5"/>
      <c r="R34" s="5"/>
    </row>
    <row r="35" spans="1:18" ht="13.5" thickBot="1">
      <c r="A35" t="s">
        <v>54</v>
      </c>
      <c r="D35" s="41">
        <f>D31+D33</f>
        <v>247301</v>
      </c>
      <c r="E35" s="36"/>
      <c r="F35" s="47" t="s">
        <v>122</v>
      </c>
      <c r="G35" s="36"/>
      <c r="H35" s="41">
        <f>H31+H33</f>
        <v>1321547</v>
      </c>
      <c r="I35" s="36"/>
      <c r="J35" s="47" t="s">
        <v>122</v>
      </c>
      <c r="K35" s="5"/>
      <c r="L35" s="5"/>
      <c r="M35" s="5"/>
      <c r="N35" s="5"/>
      <c r="O35" s="5"/>
      <c r="P35" s="5"/>
      <c r="Q35" s="5"/>
      <c r="R35" s="5"/>
    </row>
    <row r="36" spans="4:18" ht="13.5" thickTop="1">
      <c r="D36" s="13"/>
      <c r="E36" s="5"/>
      <c r="F36" s="5"/>
      <c r="G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4:18" ht="12.75">
      <c r="D37" s="13"/>
      <c r="E37" s="5"/>
      <c r="F37" s="5"/>
      <c r="G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t="s">
        <v>55</v>
      </c>
      <c r="B38" s="1"/>
      <c r="C38" s="1"/>
      <c r="D38" s="13"/>
      <c r="E38" s="5"/>
      <c r="F38" s="5"/>
      <c r="G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2.75">
      <c r="A39" s="16" t="s">
        <v>112</v>
      </c>
      <c r="B39" s="1" t="s">
        <v>109</v>
      </c>
      <c r="D39" s="54" t="s">
        <v>145</v>
      </c>
      <c r="E39" s="32"/>
      <c r="F39" s="10">
        <v>0</v>
      </c>
      <c r="G39" s="5"/>
      <c r="H39" s="56" t="s">
        <v>144</v>
      </c>
      <c r="I39" s="32"/>
      <c r="J39" s="10">
        <v>0</v>
      </c>
      <c r="K39" s="5"/>
      <c r="L39" s="5"/>
      <c r="M39" s="5"/>
      <c r="N39" s="5"/>
      <c r="O39" s="5"/>
      <c r="P39" s="5"/>
      <c r="Q39" s="5"/>
      <c r="R39" s="5"/>
    </row>
    <row r="40" spans="1:18" ht="12.75">
      <c r="A40" s="16" t="s">
        <v>113</v>
      </c>
      <c r="D40" s="17" t="s">
        <v>56</v>
      </c>
      <c r="E40" s="5"/>
      <c r="F40" s="10">
        <v>0</v>
      </c>
      <c r="G40" s="5"/>
      <c r="H40" s="17" t="s">
        <v>56</v>
      </c>
      <c r="I40" s="5"/>
      <c r="J40" s="10">
        <v>0</v>
      </c>
      <c r="K40" s="5"/>
      <c r="L40" s="5"/>
      <c r="M40" s="5"/>
      <c r="N40" s="5"/>
      <c r="O40" s="5"/>
      <c r="P40" s="5"/>
      <c r="Q40" s="5"/>
      <c r="R40" s="5"/>
    </row>
    <row r="41" spans="4:18" ht="12.75">
      <c r="D41" s="13"/>
      <c r="E41" s="5"/>
      <c r="F41" s="10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ht="12.75">
      <c r="D42" s="13"/>
    </row>
    <row r="43" spans="1:18" ht="12.75">
      <c r="A43" s="50"/>
      <c r="D43" s="1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4:18" ht="12.75">
      <c r="D44" s="19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4:18" ht="12.75">
      <c r="D45" s="5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4:18" ht="12.75">
      <c r="D46" s="5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4:18" ht="12.75">
      <c r="D47" s="52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4:10" ht="12.75">
      <c r="D48" s="13"/>
      <c r="H48" s="53"/>
      <c r="J48" s="55"/>
    </row>
    <row r="49" ht="12.75">
      <c r="D49" s="13"/>
    </row>
    <row r="50" spans="1:4" ht="12.75">
      <c r="A50" s="50"/>
      <c r="D50" s="13"/>
    </row>
    <row r="51" ht="12.75">
      <c r="D51" s="13"/>
    </row>
    <row r="52" ht="12.75">
      <c r="D52" s="13"/>
    </row>
    <row r="53" ht="12.75">
      <c r="D53" s="13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  <row r="97" ht="12.75">
      <c r="D97" s="13"/>
    </row>
    <row r="98" ht="12.75">
      <c r="D98" s="13"/>
    </row>
    <row r="99" ht="12.75">
      <c r="D99" s="13"/>
    </row>
    <row r="100" ht="12.75">
      <c r="D100" s="13"/>
    </row>
    <row r="101" ht="12.75">
      <c r="D101" s="13"/>
    </row>
    <row r="102" ht="12.75">
      <c r="D102" s="13"/>
    </row>
    <row r="103" ht="12.75">
      <c r="D103" s="13"/>
    </row>
    <row r="104" ht="12.75">
      <c r="D104" s="13"/>
    </row>
    <row r="105" ht="12.75">
      <c r="D105" s="13"/>
    </row>
    <row r="106" ht="12.75">
      <c r="D106" s="13"/>
    </row>
    <row r="107" ht="12.75">
      <c r="D107" s="13"/>
    </row>
    <row r="108" ht="12.75">
      <c r="D108" s="13"/>
    </row>
    <row r="109" ht="12.75">
      <c r="D109" s="13"/>
    </row>
    <row r="110" ht="12.75">
      <c r="D110" s="13"/>
    </row>
    <row r="111" ht="12.75">
      <c r="D111" s="13"/>
    </row>
    <row r="112" ht="12.75">
      <c r="D112" s="13"/>
    </row>
    <row r="113" ht="12.75">
      <c r="D113" s="13"/>
    </row>
    <row r="114" ht="12.75">
      <c r="D114" s="13"/>
    </row>
    <row r="115" ht="12.75">
      <c r="D115" s="13"/>
    </row>
    <row r="116" ht="12.75">
      <c r="D116" s="13"/>
    </row>
    <row r="117" ht="12.75">
      <c r="D117" s="13"/>
    </row>
    <row r="118" ht="12.75">
      <c r="D118" s="13"/>
    </row>
    <row r="119" ht="12.75">
      <c r="D119" s="13"/>
    </row>
    <row r="120" ht="12.75">
      <c r="D120" s="13"/>
    </row>
    <row r="121" ht="12.75">
      <c r="D121" s="13"/>
    </row>
    <row r="122" ht="12.75">
      <c r="D122" s="13"/>
    </row>
    <row r="123" ht="12.75">
      <c r="D123" s="13"/>
    </row>
    <row r="124" ht="12.75">
      <c r="D124" s="13"/>
    </row>
    <row r="125" ht="12.75">
      <c r="D125" s="13"/>
    </row>
    <row r="126" ht="12.75">
      <c r="D126" s="13"/>
    </row>
    <row r="127" ht="12.75">
      <c r="D127" s="13"/>
    </row>
    <row r="128" ht="12.75">
      <c r="D128" s="13"/>
    </row>
    <row r="129" ht="12.75">
      <c r="D129" s="13"/>
    </row>
    <row r="130" ht="12.75">
      <c r="D130" s="13"/>
    </row>
    <row r="131" ht="12.75">
      <c r="D131" s="13"/>
    </row>
    <row r="132" ht="12.75">
      <c r="D132" s="13"/>
    </row>
    <row r="133" ht="12.75">
      <c r="D133" s="13"/>
    </row>
    <row r="134" ht="12.75">
      <c r="D134" s="13"/>
    </row>
    <row r="135" ht="12.75">
      <c r="D135" s="13"/>
    </row>
    <row r="136" ht="12.75">
      <c r="D136" s="13"/>
    </row>
    <row r="137" ht="12.75">
      <c r="D137" s="13"/>
    </row>
    <row r="138" ht="12.75">
      <c r="D138" s="13"/>
    </row>
    <row r="139" ht="12.75">
      <c r="D139" s="13"/>
    </row>
    <row r="140" ht="12.75">
      <c r="D140" s="13"/>
    </row>
    <row r="141" ht="12.75">
      <c r="D141" s="13"/>
    </row>
    <row r="142" ht="12.75">
      <c r="D142" s="13"/>
    </row>
    <row r="143" ht="12.75">
      <c r="D143" s="13"/>
    </row>
    <row r="144" ht="12.75">
      <c r="D144" s="13"/>
    </row>
    <row r="145" ht="12.75">
      <c r="D145" s="13"/>
    </row>
    <row r="146" ht="12.75">
      <c r="D146" s="13"/>
    </row>
    <row r="147" ht="12.75">
      <c r="D147" s="13"/>
    </row>
    <row r="148" ht="12.75">
      <c r="D148" s="13"/>
    </row>
    <row r="149" ht="12.75">
      <c r="D149" s="13"/>
    </row>
    <row r="150" ht="12.75">
      <c r="D150" s="13"/>
    </row>
    <row r="151" ht="12.75">
      <c r="D151" s="13"/>
    </row>
    <row r="152" ht="12.75">
      <c r="D152" s="13"/>
    </row>
    <row r="153" ht="12.75">
      <c r="D153" s="13"/>
    </row>
    <row r="154" ht="12.75">
      <c r="D154" s="13"/>
    </row>
    <row r="155" ht="12.75">
      <c r="D155" s="13"/>
    </row>
    <row r="156" ht="12.75">
      <c r="D156" s="13"/>
    </row>
    <row r="157" ht="12.75">
      <c r="D157" s="13"/>
    </row>
    <row r="158" ht="12.75">
      <c r="D158" s="13"/>
    </row>
    <row r="159" ht="12.75">
      <c r="D159" s="13"/>
    </row>
    <row r="160" ht="12.75">
      <c r="D160" s="13"/>
    </row>
    <row r="161" ht="12.75">
      <c r="D161" s="13"/>
    </row>
    <row r="162" ht="12.75">
      <c r="D162" s="13"/>
    </row>
    <row r="163" ht="12.75">
      <c r="D163" s="13"/>
    </row>
    <row r="164" ht="12.75">
      <c r="D164" s="13"/>
    </row>
    <row r="165" ht="12.75">
      <c r="D165" s="13"/>
    </row>
    <row r="166" ht="12.75">
      <c r="D166" s="13"/>
    </row>
    <row r="167" ht="12.75">
      <c r="D167" s="13"/>
    </row>
    <row r="168" ht="12.75">
      <c r="D168" s="13"/>
    </row>
    <row r="169" ht="12.75">
      <c r="D169" s="13"/>
    </row>
    <row r="170" ht="12.75">
      <c r="D170" s="13"/>
    </row>
    <row r="171" ht="12.75">
      <c r="D171" s="13"/>
    </row>
    <row r="172" ht="12.75">
      <c r="D172" s="13"/>
    </row>
    <row r="173" ht="12.75">
      <c r="D173" s="13"/>
    </row>
    <row r="174" ht="12.75">
      <c r="D174" s="13"/>
    </row>
    <row r="175" ht="12.75">
      <c r="D175" s="13"/>
    </row>
    <row r="176" ht="12.75">
      <c r="D176" s="13"/>
    </row>
    <row r="177" ht="12.75">
      <c r="D177" s="13"/>
    </row>
    <row r="178" ht="12.75">
      <c r="D178" s="13"/>
    </row>
    <row r="179" ht="12.75">
      <c r="D179" s="13"/>
    </row>
    <row r="180" ht="12.75">
      <c r="D180" s="13"/>
    </row>
    <row r="181" ht="12.75">
      <c r="D181" s="13"/>
    </row>
    <row r="182" ht="12.75">
      <c r="D182" s="13"/>
    </row>
    <row r="183" ht="12.75">
      <c r="D183" s="13"/>
    </row>
    <row r="184" ht="12.75">
      <c r="D184" s="13"/>
    </row>
    <row r="185" ht="12.75">
      <c r="D185" s="13"/>
    </row>
    <row r="186" ht="12.75">
      <c r="D186" s="13"/>
    </row>
    <row r="187" ht="12.75">
      <c r="D187" s="13"/>
    </row>
    <row r="188" ht="12.75">
      <c r="D188" s="13"/>
    </row>
    <row r="189" ht="12.75">
      <c r="D189" s="13"/>
    </row>
    <row r="190" ht="12.75">
      <c r="D190" s="13"/>
    </row>
    <row r="191" ht="12.75">
      <c r="D191" s="13"/>
    </row>
    <row r="192" ht="12.75">
      <c r="D192" s="13"/>
    </row>
    <row r="193" ht="12.75">
      <c r="D193" s="13"/>
    </row>
    <row r="194" ht="12.75">
      <c r="D194" s="13"/>
    </row>
    <row r="195" ht="12.75">
      <c r="D195" s="13"/>
    </row>
    <row r="196" ht="12.75">
      <c r="D196" s="13"/>
    </row>
    <row r="197" ht="12.75">
      <c r="D197" s="13"/>
    </row>
    <row r="198" ht="12.75">
      <c r="D198" s="13"/>
    </row>
    <row r="199" ht="12.75">
      <c r="D199" s="13"/>
    </row>
    <row r="200" ht="12.75">
      <c r="D200" s="13"/>
    </row>
    <row r="201" ht="12.75">
      <c r="D201" s="13"/>
    </row>
    <row r="202" ht="12.75">
      <c r="D202" s="13"/>
    </row>
    <row r="203" ht="12.75">
      <c r="D203" s="13"/>
    </row>
    <row r="204" ht="12.75">
      <c r="D204" s="13"/>
    </row>
    <row r="205" ht="12.75">
      <c r="D205" s="13"/>
    </row>
    <row r="206" ht="12.75">
      <c r="D206" s="13"/>
    </row>
    <row r="207" ht="12.75">
      <c r="D207" s="13"/>
    </row>
    <row r="208" ht="12.75">
      <c r="D208" s="13"/>
    </row>
    <row r="209" ht="12.75">
      <c r="D209" s="13"/>
    </row>
    <row r="210" ht="12.75">
      <c r="D210" s="13"/>
    </row>
    <row r="211" ht="12.75">
      <c r="D211" s="13"/>
    </row>
    <row r="212" ht="12.75">
      <c r="D212" s="13"/>
    </row>
    <row r="213" ht="12.75">
      <c r="D213" s="13"/>
    </row>
    <row r="214" ht="12.75">
      <c r="D214" s="13"/>
    </row>
    <row r="215" ht="12.75">
      <c r="D215" s="13"/>
    </row>
    <row r="216" ht="12.75">
      <c r="D216" s="13"/>
    </row>
    <row r="217" ht="12.75">
      <c r="D217" s="13"/>
    </row>
    <row r="218" ht="12.75">
      <c r="D218" s="13"/>
    </row>
    <row r="219" ht="12.75">
      <c r="D219" s="13"/>
    </row>
    <row r="220" ht="12.75">
      <c r="D220" s="13"/>
    </row>
    <row r="221" ht="12.75">
      <c r="D221" s="13"/>
    </row>
    <row r="222" ht="12.75">
      <c r="D222" s="13"/>
    </row>
    <row r="223" ht="12.75">
      <c r="D223" s="13"/>
    </row>
    <row r="224" ht="12.75">
      <c r="D224" s="13"/>
    </row>
    <row r="225" ht="12.75">
      <c r="D225" s="13"/>
    </row>
    <row r="226" ht="12.75">
      <c r="D226" s="13"/>
    </row>
    <row r="227" ht="12.75">
      <c r="D227" s="13"/>
    </row>
    <row r="228" ht="12.75">
      <c r="D228" s="13"/>
    </row>
    <row r="229" ht="12.75">
      <c r="D229" s="13"/>
    </row>
    <row r="230" ht="12.75">
      <c r="D230" s="13"/>
    </row>
    <row r="231" ht="12.75">
      <c r="D231" s="13"/>
    </row>
    <row r="232" ht="12.75">
      <c r="D232" s="13"/>
    </row>
    <row r="233" ht="12.75">
      <c r="D233" s="13"/>
    </row>
    <row r="234" ht="12.75">
      <c r="D234" s="13"/>
    </row>
    <row r="235" ht="12.75">
      <c r="D235" s="13"/>
    </row>
    <row r="236" ht="12.75">
      <c r="D236" s="13"/>
    </row>
    <row r="237" ht="12.75">
      <c r="D237" s="13"/>
    </row>
    <row r="238" ht="12.75">
      <c r="D238" s="13"/>
    </row>
    <row r="239" ht="12.75">
      <c r="D239" s="13"/>
    </row>
    <row r="240" ht="12.75">
      <c r="D240" s="13"/>
    </row>
    <row r="241" ht="12.75">
      <c r="D241" s="13"/>
    </row>
    <row r="242" ht="12.75">
      <c r="D242" s="13"/>
    </row>
    <row r="243" ht="12.75">
      <c r="D243" s="13"/>
    </row>
    <row r="244" ht="12.75">
      <c r="D244" s="13"/>
    </row>
    <row r="245" ht="12.75">
      <c r="D245" s="13"/>
    </row>
    <row r="246" ht="12.75">
      <c r="D246" s="13"/>
    </row>
    <row r="247" ht="12.75">
      <c r="D247" s="13"/>
    </row>
    <row r="248" ht="12.75">
      <c r="D248" s="13"/>
    </row>
    <row r="249" ht="12.75">
      <c r="D249" s="13"/>
    </row>
    <row r="250" ht="12.75">
      <c r="D250" s="13"/>
    </row>
    <row r="251" ht="12.75">
      <c r="D251" s="13"/>
    </row>
    <row r="252" ht="12.75">
      <c r="D252" s="13"/>
    </row>
    <row r="253" ht="12.75">
      <c r="D253" s="13"/>
    </row>
    <row r="254" ht="12.75">
      <c r="D254" s="13"/>
    </row>
    <row r="255" ht="12.75">
      <c r="D255" s="13"/>
    </row>
    <row r="256" ht="12.75">
      <c r="D256" s="13"/>
    </row>
    <row r="257" ht="12.75">
      <c r="D257" s="13"/>
    </row>
    <row r="258" ht="12.75">
      <c r="D258" s="13"/>
    </row>
    <row r="259" ht="12.75">
      <c r="D259" s="13"/>
    </row>
    <row r="260" ht="12.75">
      <c r="D260" s="13"/>
    </row>
    <row r="261" ht="12.75">
      <c r="D261" s="13"/>
    </row>
    <row r="262" ht="12.75">
      <c r="D262" s="13"/>
    </row>
    <row r="263" ht="12.75">
      <c r="D263" s="13"/>
    </row>
    <row r="264" ht="12.75">
      <c r="D264" s="13"/>
    </row>
    <row r="265" ht="12.75">
      <c r="D265" s="13"/>
    </row>
    <row r="266" ht="12.75">
      <c r="D266" s="13"/>
    </row>
    <row r="267" ht="12.75">
      <c r="D267" s="13"/>
    </row>
    <row r="268" ht="12.75">
      <c r="D268" s="13"/>
    </row>
    <row r="269" ht="12.75">
      <c r="D269" s="13"/>
    </row>
    <row r="270" ht="12.75">
      <c r="D270" s="13"/>
    </row>
    <row r="271" ht="12.75">
      <c r="D271" s="13"/>
    </row>
    <row r="272" ht="12.75">
      <c r="D272" s="13"/>
    </row>
    <row r="273" ht="12.75">
      <c r="D273" s="13"/>
    </row>
    <row r="274" ht="12.75">
      <c r="D274" s="13"/>
    </row>
    <row r="275" ht="12.75">
      <c r="D275" s="13"/>
    </row>
    <row r="276" ht="12.75">
      <c r="D276" s="13"/>
    </row>
    <row r="277" ht="12.75">
      <c r="D277" s="13"/>
    </row>
    <row r="278" ht="12.75">
      <c r="D278" s="13"/>
    </row>
    <row r="279" ht="12.75">
      <c r="D279" s="13"/>
    </row>
    <row r="280" ht="12.75">
      <c r="D280" s="13"/>
    </row>
    <row r="281" ht="12.75">
      <c r="D281" s="13"/>
    </row>
    <row r="282" ht="12.75">
      <c r="D282" s="13"/>
    </row>
    <row r="283" ht="12.75">
      <c r="D283" s="13"/>
    </row>
    <row r="284" ht="12.75">
      <c r="D284" s="13"/>
    </row>
    <row r="285" ht="12.75">
      <c r="D285" s="13"/>
    </row>
    <row r="286" ht="12.75">
      <c r="D286" s="13"/>
    </row>
    <row r="287" ht="12.75">
      <c r="D287" s="13"/>
    </row>
    <row r="288" ht="12.75">
      <c r="D288" s="13"/>
    </row>
    <row r="289" ht="12.75">
      <c r="D289" s="13"/>
    </row>
    <row r="290" ht="12.75">
      <c r="D290" s="13"/>
    </row>
    <row r="291" ht="12.75">
      <c r="D291" s="13"/>
    </row>
    <row r="292" ht="12.75">
      <c r="D292" s="13"/>
    </row>
    <row r="293" ht="12.75">
      <c r="D293" s="13"/>
    </row>
    <row r="294" ht="12.75">
      <c r="D294" s="13"/>
    </row>
    <row r="295" ht="12.75">
      <c r="D295" s="13"/>
    </row>
    <row r="296" ht="12.75">
      <c r="D296" s="13"/>
    </row>
    <row r="297" ht="12.75">
      <c r="D297" s="13"/>
    </row>
    <row r="298" ht="12.75">
      <c r="D298" s="13"/>
    </row>
    <row r="299" ht="12.75">
      <c r="D299" s="13"/>
    </row>
    <row r="300" ht="12.75">
      <c r="D300" s="13"/>
    </row>
    <row r="301" ht="12.75">
      <c r="D301" s="13"/>
    </row>
    <row r="302" ht="12.75">
      <c r="D302" s="13"/>
    </row>
    <row r="303" ht="12.75">
      <c r="D303" s="13"/>
    </row>
    <row r="304" ht="12.75">
      <c r="D304" s="13"/>
    </row>
    <row r="305" ht="12.75">
      <c r="D305" s="13"/>
    </row>
    <row r="306" ht="12.75">
      <c r="D306" s="13"/>
    </row>
    <row r="307" ht="12.75">
      <c r="D307" s="13"/>
    </row>
    <row r="308" ht="12.75">
      <c r="D308" s="13"/>
    </row>
    <row r="309" ht="12.75">
      <c r="D309" s="13"/>
    </row>
    <row r="310" ht="12.75">
      <c r="D310" s="13"/>
    </row>
    <row r="311" ht="12.75">
      <c r="D311" s="13"/>
    </row>
    <row r="312" ht="12.75">
      <c r="D312" s="13"/>
    </row>
    <row r="313" ht="12.75">
      <c r="D313" s="13"/>
    </row>
    <row r="314" ht="12.75">
      <c r="D314" s="13"/>
    </row>
    <row r="315" ht="12.75">
      <c r="D315" s="13"/>
    </row>
    <row r="316" ht="12.75">
      <c r="D316" s="13"/>
    </row>
    <row r="317" ht="12.75">
      <c r="D317" s="13"/>
    </row>
    <row r="318" ht="12.75">
      <c r="D318" s="13"/>
    </row>
    <row r="319" ht="12.75">
      <c r="D319" s="13"/>
    </row>
    <row r="320" ht="12.75">
      <c r="D320" s="13"/>
    </row>
    <row r="321" ht="12.75">
      <c r="D321" s="13"/>
    </row>
    <row r="322" ht="12.75">
      <c r="D322" s="13"/>
    </row>
    <row r="323" ht="12.75">
      <c r="D323" s="13"/>
    </row>
    <row r="324" ht="12.75">
      <c r="D324" s="13"/>
    </row>
    <row r="325" ht="12.75">
      <c r="D325" s="13"/>
    </row>
    <row r="326" ht="12.75">
      <c r="D326" s="13"/>
    </row>
    <row r="327" ht="12.75">
      <c r="D327" s="13"/>
    </row>
    <row r="328" ht="12.75">
      <c r="D328" s="13"/>
    </row>
    <row r="329" ht="12.75">
      <c r="D329" s="13"/>
    </row>
    <row r="330" ht="12.75">
      <c r="D330" s="13"/>
    </row>
    <row r="331" ht="12.75">
      <c r="D331" s="13"/>
    </row>
    <row r="332" ht="12.75">
      <c r="D332" s="13"/>
    </row>
    <row r="333" ht="12.75">
      <c r="D333" s="13"/>
    </row>
    <row r="334" ht="12.75">
      <c r="D334" s="13"/>
    </row>
    <row r="335" ht="12.75">
      <c r="D335" s="13"/>
    </row>
    <row r="336" ht="12.75">
      <c r="D336" s="13"/>
    </row>
    <row r="337" ht="12.75">
      <c r="D337" s="13"/>
    </row>
    <row r="338" ht="12.75">
      <c r="D338" s="13"/>
    </row>
    <row r="339" ht="12.75">
      <c r="D339" s="13"/>
    </row>
    <row r="340" ht="12.75">
      <c r="D340" s="13"/>
    </row>
    <row r="341" ht="12.75">
      <c r="D341" s="13"/>
    </row>
    <row r="342" ht="12.75">
      <c r="D342" s="13"/>
    </row>
    <row r="343" ht="12.75">
      <c r="D343" s="13"/>
    </row>
    <row r="344" ht="12.75">
      <c r="D344" s="13"/>
    </row>
    <row r="345" ht="12.75">
      <c r="D345" s="13"/>
    </row>
    <row r="346" ht="12.75">
      <c r="D346" s="13"/>
    </row>
    <row r="347" ht="12.75">
      <c r="D347" s="13"/>
    </row>
    <row r="348" ht="12.75">
      <c r="D348" s="13"/>
    </row>
    <row r="349" ht="12.75">
      <c r="D349" s="13"/>
    </row>
    <row r="350" ht="12.75">
      <c r="D350" s="13"/>
    </row>
    <row r="351" ht="12.75">
      <c r="D351" s="13"/>
    </row>
    <row r="352" ht="12.75">
      <c r="D352" s="13"/>
    </row>
    <row r="353" ht="12.75">
      <c r="D353" s="13"/>
    </row>
    <row r="354" ht="12.75">
      <c r="D354" s="13"/>
    </row>
    <row r="355" ht="12.75">
      <c r="D355" s="13"/>
    </row>
    <row r="356" ht="12.75">
      <c r="D356" s="13"/>
    </row>
    <row r="357" ht="12.75">
      <c r="D357" s="13"/>
    </row>
    <row r="358" ht="12.75">
      <c r="D358" s="13"/>
    </row>
    <row r="359" ht="12.75">
      <c r="D359" s="13"/>
    </row>
    <row r="360" ht="12.75">
      <c r="D360" s="13"/>
    </row>
    <row r="361" ht="12.75">
      <c r="D361" s="13"/>
    </row>
    <row r="362" ht="12.75">
      <c r="D362" s="13"/>
    </row>
    <row r="363" ht="12.75">
      <c r="D363" s="13"/>
    </row>
    <row r="364" ht="12.75">
      <c r="D364" s="13"/>
    </row>
    <row r="365" ht="12.75">
      <c r="D365" s="13"/>
    </row>
    <row r="366" ht="12.75">
      <c r="D366" s="13"/>
    </row>
    <row r="367" ht="12.75">
      <c r="D367" s="13"/>
    </row>
    <row r="368" ht="12.75">
      <c r="D368" s="13"/>
    </row>
    <row r="369" ht="12.75">
      <c r="D369" s="13"/>
    </row>
    <row r="370" ht="12.75">
      <c r="D370" s="13"/>
    </row>
    <row r="371" ht="12.75">
      <c r="D371" s="13"/>
    </row>
    <row r="372" ht="12.75">
      <c r="D372" s="13"/>
    </row>
    <row r="373" ht="12.75">
      <c r="D373" s="13"/>
    </row>
    <row r="374" ht="12.75">
      <c r="D374" s="13"/>
    </row>
    <row r="375" ht="12.75">
      <c r="D375" s="13"/>
    </row>
    <row r="376" ht="12.75">
      <c r="D376" s="13"/>
    </row>
    <row r="377" ht="12.75">
      <c r="D377" s="13"/>
    </row>
    <row r="378" ht="12.75">
      <c r="D378" s="13"/>
    </row>
    <row r="379" ht="12.75">
      <c r="D379" s="13"/>
    </row>
    <row r="380" ht="12.75">
      <c r="D380" s="13"/>
    </row>
    <row r="381" ht="12.75">
      <c r="D381" s="13"/>
    </row>
    <row r="382" ht="12.75">
      <c r="D382" s="13"/>
    </row>
    <row r="383" ht="12.75">
      <c r="D383" s="13"/>
    </row>
    <row r="384" ht="12.75">
      <c r="D384" s="13"/>
    </row>
    <row r="385" ht="12.75">
      <c r="D385" s="13"/>
    </row>
    <row r="386" ht="12.75">
      <c r="D386" s="13"/>
    </row>
    <row r="387" ht="12.75">
      <c r="D387" s="13"/>
    </row>
    <row r="388" ht="12.75">
      <c r="D388" s="13"/>
    </row>
    <row r="389" ht="12.75">
      <c r="D389" s="13"/>
    </row>
    <row r="390" ht="12.75">
      <c r="D390" s="13"/>
    </row>
    <row r="391" ht="12.75">
      <c r="D391" s="13"/>
    </row>
    <row r="392" ht="12.75">
      <c r="D392" s="13"/>
    </row>
    <row r="393" ht="12.75">
      <c r="D393" s="13"/>
    </row>
    <row r="394" ht="12.75">
      <c r="D394" s="13"/>
    </row>
    <row r="395" ht="12.75">
      <c r="D395" s="13"/>
    </row>
    <row r="396" ht="12.75">
      <c r="D396" s="13"/>
    </row>
    <row r="397" ht="12.75">
      <c r="D397" s="13"/>
    </row>
    <row r="398" ht="12.75">
      <c r="D398" s="13"/>
    </row>
    <row r="399" ht="12.75">
      <c r="D399" s="13"/>
    </row>
    <row r="400" ht="12.75">
      <c r="D400" s="13"/>
    </row>
    <row r="401" ht="12.75">
      <c r="D401" s="13"/>
    </row>
    <row r="402" ht="12.75">
      <c r="D402" s="13"/>
    </row>
    <row r="403" ht="12.75">
      <c r="D403" s="13"/>
    </row>
    <row r="404" ht="12.75">
      <c r="D404" s="13"/>
    </row>
    <row r="405" ht="12.75">
      <c r="D405" s="13"/>
    </row>
    <row r="406" ht="12.75">
      <c r="D406" s="13"/>
    </row>
    <row r="407" ht="12.75">
      <c r="D407" s="13"/>
    </row>
    <row r="408" ht="12.75">
      <c r="D408" s="13"/>
    </row>
    <row r="409" ht="12.75">
      <c r="D409" s="13"/>
    </row>
    <row r="410" ht="12.75">
      <c r="D410" s="13"/>
    </row>
    <row r="411" ht="12.75">
      <c r="D411" s="13"/>
    </row>
    <row r="412" ht="12.75">
      <c r="D412" s="13"/>
    </row>
    <row r="413" ht="12.75">
      <c r="D413" s="13"/>
    </row>
    <row r="414" ht="12.75">
      <c r="D414" s="13"/>
    </row>
    <row r="415" ht="12.75">
      <c r="D415" s="13"/>
    </row>
    <row r="416" ht="12.75">
      <c r="D416" s="13"/>
    </row>
    <row r="417" ht="12.75">
      <c r="D417" s="13"/>
    </row>
    <row r="418" ht="12.75">
      <c r="D418" s="13"/>
    </row>
    <row r="419" ht="12.75">
      <c r="D419" s="13"/>
    </row>
    <row r="420" ht="12.75">
      <c r="D420" s="13"/>
    </row>
    <row r="421" ht="12.75">
      <c r="D421" s="13"/>
    </row>
    <row r="422" ht="12.75">
      <c r="D422" s="13"/>
    </row>
    <row r="423" ht="12.75">
      <c r="D423" s="13"/>
    </row>
    <row r="424" ht="12.75">
      <c r="D424" s="13"/>
    </row>
    <row r="425" ht="12.75">
      <c r="D425" s="13"/>
    </row>
    <row r="426" ht="12.75">
      <c r="D426" s="13"/>
    </row>
    <row r="427" ht="12.75">
      <c r="D427" s="13"/>
    </row>
    <row r="428" ht="12.75">
      <c r="D428" s="13"/>
    </row>
    <row r="429" ht="12.75">
      <c r="D429" s="13"/>
    </row>
    <row r="430" ht="12.75">
      <c r="D430" s="13"/>
    </row>
    <row r="431" ht="12.75">
      <c r="D431" s="13"/>
    </row>
    <row r="432" ht="12.75">
      <c r="D432" s="13"/>
    </row>
    <row r="433" ht="12.75">
      <c r="D433" s="13"/>
    </row>
    <row r="434" ht="12.75">
      <c r="D434" s="13"/>
    </row>
    <row r="435" ht="12.75">
      <c r="D435" s="13"/>
    </row>
    <row r="436" ht="12.75">
      <c r="D436" s="13"/>
    </row>
    <row r="437" ht="12.75">
      <c r="D437" s="13"/>
    </row>
    <row r="438" ht="12.75">
      <c r="D438" s="13"/>
    </row>
    <row r="439" ht="12.75">
      <c r="D439" s="13"/>
    </row>
    <row r="440" ht="12.75">
      <c r="D440" s="13"/>
    </row>
    <row r="441" ht="12.75">
      <c r="D441" s="13"/>
    </row>
    <row r="442" ht="12.75">
      <c r="D442" s="13"/>
    </row>
    <row r="443" ht="12.75">
      <c r="D443" s="13"/>
    </row>
    <row r="444" ht="12.75">
      <c r="D444" s="13"/>
    </row>
    <row r="445" ht="12.75">
      <c r="D445" s="13"/>
    </row>
    <row r="446" ht="12.75">
      <c r="D446" s="13"/>
    </row>
    <row r="447" ht="12.75">
      <c r="D447" s="13"/>
    </row>
    <row r="448" ht="12.75">
      <c r="D448" s="13"/>
    </row>
    <row r="449" ht="12.75">
      <c r="D449" s="13"/>
    </row>
    <row r="450" ht="12.75">
      <c r="D450" s="13"/>
    </row>
    <row r="451" ht="12.75">
      <c r="D451" s="13"/>
    </row>
    <row r="452" ht="12.75">
      <c r="D452" s="13"/>
    </row>
    <row r="453" ht="12.75">
      <c r="D453" s="13"/>
    </row>
    <row r="454" ht="12.75">
      <c r="D454" s="13"/>
    </row>
    <row r="455" ht="12.75">
      <c r="D455" s="13"/>
    </row>
    <row r="456" ht="12.75">
      <c r="D456" s="13"/>
    </row>
    <row r="457" ht="12.75">
      <c r="D457" s="13"/>
    </row>
    <row r="458" ht="12.75">
      <c r="D458" s="13"/>
    </row>
    <row r="459" ht="12.75">
      <c r="D459" s="13"/>
    </row>
    <row r="460" ht="12.75">
      <c r="D460" s="13"/>
    </row>
    <row r="461" ht="12.75">
      <c r="D461" s="13"/>
    </row>
    <row r="462" ht="12.75">
      <c r="D462" s="13"/>
    </row>
    <row r="463" ht="12.75">
      <c r="D463" s="13"/>
    </row>
    <row r="464" ht="12.75">
      <c r="D464" s="13"/>
    </row>
    <row r="465" ht="12.75">
      <c r="D465" s="13"/>
    </row>
    <row r="466" ht="12.75">
      <c r="D466" s="13"/>
    </row>
    <row r="467" ht="12.75">
      <c r="D467" s="13"/>
    </row>
    <row r="468" ht="12.75">
      <c r="D468" s="13"/>
    </row>
    <row r="469" ht="12.75">
      <c r="D469" s="13"/>
    </row>
    <row r="470" ht="12.75">
      <c r="D470" s="13"/>
    </row>
    <row r="471" ht="12.75">
      <c r="D471" s="13"/>
    </row>
    <row r="472" ht="12.75">
      <c r="D472" s="13"/>
    </row>
    <row r="473" ht="12.75">
      <c r="D473" s="13"/>
    </row>
    <row r="474" ht="12.75">
      <c r="D474" s="13"/>
    </row>
    <row r="475" ht="12.75">
      <c r="D475" s="13"/>
    </row>
    <row r="476" ht="12.75">
      <c r="D476" s="13"/>
    </row>
    <row r="477" ht="12.75">
      <c r="D477" s="13"/>
    </row>
    <row r="478" ht="12.75">
      <c r="D478" s="13"/>
    </row>
    <row r="479" ht="12.75">
      <c r="D479" s="13"/>
    </row>
    <row r="480" ht="12.75">
      <c r="D480" s="13"/>
    </row>
    <row r="481" ht="12.75">
      <c r="D481" s="13"/>
    </row>
    <row r="482" ht="12.75">
      <c r="D482" s="13"/>
    </row>
    <row r="483" ht="12.75">
      <c r="D483" s="13"/>
    </row>
    <row r="484" ht="12.75">
      <c r="D484" s="13"/>
    </row>
    <row r="485" ht="12.75">
      <c r="D485" s="13"/>
    </row>
    <row r="486" ht="12.75">
      <c r="D486" s="13"/>
    </row>
    <row r="487" ht="12.75">
      <c r="D487" s="13"/>
    </row>
    <row r="488" ht="12.75">
      <c r="D488" s="13"/>
    </row>
    <row r="489" ht="12.75">
      <c r="D489" s="13"/>
    </row>
    <row r="490" ht="12.75">
      <c r="D490" s="13"/>
    </row>
    <row r="491" ht="12.75">
      <c r="D491" s="13"/>
    </row>
    <row r="492" ht="12.75">
      <c r="D492" s="13"/>
    </row>
    <row r="493" ht="12.75">
      <c r="D493" s="13"/>
    </row>
    <row r="494" ht="12.75">
      <c r="D494" s="13"/>
    </row>
    <row r="495" ht="12.75">
      <c r="D495" s="13"/>
    </row>
    <row r="496" ht="12.75">
      <c r="D496" s="13"/>
    </row>
    <row r="497" ht="12.75">
      <c r="D497" s="13"/>
    </row>
    <row r="498" ht="12.75">
      <c r="D498" s="13"/>
    </row>
    <row r="499" ht="12.75">
      <c r="D499" s="13"/>
    </row>
    <row r="500" ht="12.75">
      <c r="D500" s="13"/>
    </row>
    <row r="501" ht="12.75">
      <c r="D501" s="13"/>
    </row>
    <row r="502" ht="12.75">
      <c r="D502" s="13"/>
    </row>
    <row r="503" ht="12.75">
      <c r="D503" s="13"/>
    </row>
    <row r="504" ht="12.75">
      <c r="D504" s="13"/>
    </row>
    <row r="505" ht="12.75">
      <c r="D505" s="13"/>
    </row>
    <row r="506" ht="12.75">
      <c r="D506" s="13"/>
    </row>
    <row r="507" ht="12.75">
      <c r="D507" s="13"/>
    </row>
    <row r="508" ht="12.75">
      <c r="D508" s="13"/>
    </row>
    <row r="509" ht="12.75">
      <c r="D509" s="13"/>
    </row>
    <row r="510" ht="12.75">
      <c r="D510" s="13"/>
    </row>
    <row r="511" ht="12.75">
      <c r="D511" s="13"/>
    </row>
    <row r="512" ht="12.75">
      <c r="D512" s="13"/>
    </row>
    <row r="513" ht="12.75">
      <c r="D513" s="13"/>
    </row>
    <row r="514" ht="12.75">
      <c r="D514" s="13"/>
    </row>
    <row r="515" ht="12.75">
      <c r="D515" s="13"/>
    </row>
    <row r="516" ht="12.75">
      <c r="D516" s="13"/>
    </row>
    <row r="517" ht="12.75">
      <c r="D517" s="13"/>
    </row>
    <row r="518" ht="12.75">
      <c r="D518" s="13"/>
    </row>
    <row r="519" ht="12.75">
      <c r="D519" s="13"/>
    </row>
    <row r="520" ht="12.75">
      <c r="D520" s="13"/>
    </row>
    <row r="521" ht="12.75">
      <c r="D521" s="13"/>
    </row>
    <row r="522" ht="12.75">
      <c r="D522" s="13"/>
    </row>
    <row r="523" ht="12.75">
      <c r="D523" s="13"/>
    </row>
    <row r="524" ht="12.75">
      <c r="D524" s="13"/>
    </row>
    <row r="525" ht="12.75">
      <c r="D525" s="13"/>
    </row>
    <row r="526" ht="12.75">
      <c r="D526" s="13"/>
    </row>
    <row r="527" ht="12.75">
      <c r="D527" s="13"/>
    </row>
    <row r="528" ht="12.75">
      <c r="D528" s="13"/>
    </row>
    <row r="529" ht="12.75">
      <c r="D529" s="13"/>
    </row>
    <row r="530" ht="12.75">
      <c r="D530" s="13"/>
    </row>
    <row r="531" ht="12.75">
      <c r="D531" s="13"/>
    </row>
    <row r="532" ht="12.75">
      <c r="D532" s="13"/>
    </row>
    <row r="533" ht="12.75">
      <c r="D533" s="13"/>
    </row>
    <row r="534" ht="12.75">
      <c r="D534" s="13"/>
    </row>
  </sheetData>
  <mergeCells count="2">
    <mergeCell ref="D6:F6"/>
    <mergeCell ref="H6:J6"/>
  </mergeCells>
  <printOptions/>
  <pageMargins left="0.5" right="0" top="1" bottom="0.5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workbookViewId="0" topLeftCell="A37">
      <selection activeCell="D49" sqref="D49"/>
    </sheetView>
  </sheetViews>
  <sheetFormatPr defaultColWidth="9.140625" defaultRowHeight="12.75"/>
  <cols>
    <col min="1" max="1" width="37.140625" style="0" customWidth="1"/>
    <col min="2" max="2" width="7.421875" style="0" customWidth="1"/>
    <col min="3" max="3" width="4.28125" style="0" customWidth="1"/>
    <col min="4" max="4" width="15.57421875" style="0" bestFit="1" customWidth="1"/>
    <col min="5" max="5" width="2.28125" style="0" customWidth="1"/>
    <col min="6" max="6" width="12.421875" style="0" customWidth="1"/>
    <col min="8" max="8" width="4.7109375" style="0" bestFit="1" customWidth="1"/>
    <col min="9" max="9" width="11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130</v>
      </c>
    </row>
    <row r="4" ht="12.75">
      <c r="A4" t="s">
        <v>2</v>
      </c>
    </row>
    <row r="6" spans="4:6" ht="12.75">
      <c r="D6" s="1"/>
      <c r="E6" s="1"/>
      <c r="F6" s="1"/>
    </row>
    <row r="7" spans="4:6" ht="12.75">
      <c r="D7" s="1"/>
      <c r="E7" s="1"/>
      <c r="F7" s="1"/>
    </row>
    <row r="8" spans="4:6" ht="12.75">
      <c r="D8" s="1" t="s">
        <v>3</v>
      </c>
      <c r="E8" s="1"/>
      <c r="F8" s="1" t="s">
        <v>4</v>
      </c>
    </row>
    <row r="9" spans="4:6" ht="12.75">
      <c r="D9" s="1" t="s">
        <v>5</v>
      </c>
      <c r="E9" s="1"/>
      <c r="F9" s="1" t="s">
        <v>6</v>
      </c>
    </row>
    <row r="10" spans="4:6" ht="12.75">
      <c r="D10" s="1" t="s">
        <v>7</v>
      </c>
      <c r="E10" s="1"/>
      <c r="F10" s="1" t="s">
        <v>8</v>
      </c>
    </row>
    <row r="11" spans="4:6" ht="12.75">
      <c r="D11" s="1" t="s">
        <v>9</v>
      </c>
      <c r="E11" s="1"/>
      <c r="F11" s="1" t="s">
        <v>10</v>
      </c>
    </row>
    <row r="12" spans="2:6" ht="13.5" thickBot="1">
      <c r="B12" s="48"/>
      <c r="D12" s="3" t="s">
        <v>131</v>
      </c>
      <c r="E12" s="1"/>
      <c r="F12" s="3" t="s">
        <v>12</v>
      </c>
    </row>
    <row r="13" spans="2:6" ht="12.75">
      <c r="B13" s="49"/>
      <c r="D13" s="1" t="s">
        <v>13</v>
      </c>
      <c r="E13" s="1"/>
      <c r="F13" s="1" t="s">
        <v>13</v>
      </c>
    </row>
    <row r="15" ht="12.75">
      <c r="A15" s="4" t="s">
        <v>14</v>
      </c>
    </row>
    <row r="16" spans="1:8" ht="12.75">
      <c r="A16" t="s">
        <v>15</v>
      </c>
      <c r="D16" s="5">
        <v>12279845</v>
      </c>
      <c r="E16" s="5"/>
      <c r="F16" s="5">
        <v>9733242</v>
      </c>
      <c r="H16" s="5"/>
    </row>
    <row r="17" spans="1:8" ht="12.75" hidden="1">
      <c r="A17" t="s">
        <v>16</v>
      </c>
      <c r="D17" s="5">
        <v>0</v>
      </c>
      <c r="E17" s="5"/>
      <c r="F17" s="5">
        <v>0</v>
      </c>
      <c r="H17" s="5"/>
    </row>
    <row r="18" spans="1:6" ht="12.75">
      <c r="A18" t="s">
        <v>17</v>
      </c>
      <c r="D18" s="5">
        <v>70000</v>
      </c>
      <c r="E18" s="5"/>
      <c r="F18" s="5">
        <v>70000</v>
      </c>
    </row>
    <row r="19" spans="1:6" ht="12.75">
      <c r="A19" t="s">
        <v>18</v>
      </c>
      <c r="D19" s="5">
        <v>409674</v>
      </c>
      <c r="E19" s="5"/>
      <c r="F19" s="5">
        <v>409674</v>
      </c>
    </row>
    <row r="20" spans="1:6" ht="12.75">
      <c r="A20" t="s">
        <v>116</v>
      </c>
      <c r="D20" s="5">
        <v>784848</v>
      </c>
      <c r="E20" s="5"/>
      <c r="F20" s="5">
        <v>0</v>
      </c>
    </row>
    <row r="21" spans="4:6" ht="12.75">
      <c r="D21" s="5"/>
      <c r="E21" s="5"/>
      <c r="F21" s="5"/>
    </row>
    <row r="22" spans="1:6" ht="12.75">
      <c r="A22" t="s">
        <v>19</v>
      </c>
      <c r="D22" s="57"/>
      <c r="E22" s="5"/>
      <c r="F22" s="5"/>
    </row>
    <row r="23" spans="1:6" ht="12.75">
      <c r="A23" t="s">
        <v>20</v>
      </c>
      <c r="D23" s="57">
        <v>1599123</v>
      </c>
      <c r="E23" s="5"/>
      <c r="F23" s="5">
        <v>1770384</v>
      </c>
    </row>
    <row r="24" spans="1:9" ht="12.75">
      <c r="A24" t="s">
        <v>138</v>
      </c>
      <c r="D24" s="57">
        <v>5333308</v>
      </c>
      <c r="E24" s="5"/>
      <c r="F24" s="5">
        <v>4365911</v>
      </c>
      <c r="I24" s="5"/>
    </row>
    <row r="25" spans="1:9" ht="12.75">
      <c r="A25" t="s">
        <v>139</v>
      </c>
      <c r="D25" s="57">
        <v>3962586</v>
      </c>
      <c r="E25" s="5"/>
      <c r="F25" s="5">
        <v>1501542</v>
      </c>
      <c r="I25" s="5"/>
    </row>
    <row r="26" spans="1:6" ht="12.75">
      <c r="A26" t="s">
        <v>21</v>
      </c>
      <c r="D26" s="57">
        <v>339238</v>
      </c>
      <c r="E26" s="5"/>
      <c r="F26" s="5">
        <v>360105</v>
      </c>
    </row>
    <row r="27" spans="1:6" ht="12.75">
      <c r="A27" t="s">
        <v>123</v>
      </c>
      <c r="D27" s="57">
        <v>4900000</v>
      </c>
      <c r="E27" s="5"/>
      <c r="F27" s="5">
        <v>0</v>
      </c>
    </row>
    <row r="28" spans="1:6" ht="12.75">
      <c r="A28" t="s">
        <v>22</v>
      </c>
      <c r="D28" s="57">
        <f>376770+389046</f>
        <v>765816</v>
      </c>
      <c r="E28" s="5"/>
      <c r="F28" s="5">
        <v>341750</v>
      </c>
    </row>
    <row r="29" spans="4:6" ht="12.75">
      <c r="D29" s="58">
        <f>SUM(D23:D28)</f>
        <v>16900071</v>
      </c>
      <c r="E29" s="5"/>
      <c r="F29" s="6">
        <f>SUM(F23:F28)</f>
        <v>8339692</v>
      </c>
    </row>
    <row r="30" spans="4:6" ht="12.75">
      <c r="D30" s="57"/>
      <c r="E30" s="5"/>
      <c r="F30" s="5"/>
    </row>
    <row r="31" spans="1:6" ht="12.75">
      <c r="A31" t="s">
        <v>23</v>
      </c>
      <c r="D31" s="57"/>
      <c r="E31" s="5"/>
      <c r="F31" s="5"/>
    </row>
    <row r="32" spans="1:9" ht="12.75">
      <c r="A32" t="s">
        <v>24</v>
      </c>
      <c r="D32" s="59">
        <v>2682942</v>
      </c>
      <c r="E32" s="5"/>
      <c r="F32" s="5">
        <v>1955217</v>
      </c>
      <c r="I32" s="5"/>
    </row>
    <row r="33" spans="1:6" ht="12.75">
      <c r="A33" t="s">
        <v>25</v>
      </c>
      <c r="D33" s="57">
        <f>362264+389046</f>
        <v>751310</v>
      </c>
      <c r="E33" s="5"/>
      <c r="F33" s="5">
        <v>664960</v>
      </c>
    </row>
    <row r="34" spans="4:6" ht="12.75">
      <c r="D34" s="58">
        <f>SUM(D32:D33)</f>
        <v>3434252</v>
      </c>
      <c r="E34" s="5"/>
      <c r="F34" s="6">
        <f>SUM(F32:F33)</f>
        <v>2620177</v>
      </c>
    </row>
    <row r="35" spans="4:6" ht="12.75">
      <c r="D35" s="57"/>
      <c r="E35" s="5"/>
      <c r="F35" s="5"/>
    </row>
    <row r="36" spans="1:6" ht="12.75">
      <c r="A36" t="s">
        <v>26</v>
      </c>
      <c r="D36" s="57">
        <f>D29-D34</f>
        <v>13465819</v>
      </c>
      <c r="E36" s="5"/>
      <c r="F36" s="5">
        <f>F29-F34</f>
        <v>5719515</v>
      </c>
    </row>
    <row r="37" spans="4:6" ht="12.75">
      <c r="D37" s="5"/>
      <c r="E37" s="5"/>
      <c r="F37" s="5"/>
    </row>
    <row r="38" spans="4:6" ht="13.5" thickBot="1">
      <c r="D38" s="7">
        <f>SUM(D16:D20)+D36</f>
        <v>27010186</v>
      </c>
      <c r="E38" s="5"/>
      <c r="F38" s="7">
        <f>SUM(F16:F20)+F36</f>
        <v>15932431</v>
      </c>
    </row>
    <row r="39" spans="4:6" ht="13.5" thickTop="1">
      <c r="D39" s="5"/>
      <c r="E39" s="5"/>
      <c r="F39" s="5"/>
    </row>
    <row r="40" spans="1:6" ht="12.75">
      <c r="A40" s="4" t="s">
        <v>27</v>
      </c>
      <c r="D40" s="5"/>
      <c r="E40" s="5"/>
      <c r="F40" s="5"/>
    </row>
    <row r="41" spans="1:6" ht="12.75">
      <c r="A41" t="s">
        <v>28</v>
      </c>
      <c r="D41" s="33">
        <f>15200000+1840</f>
        <v>15201840</v>
      </c>
      <c r="E41" s="5"/>
      <c r="F41" s="5">
        <v>1000000</v>
      </c>
    </row>
    <row r="42" spans="1:6" ht="12.75">
      <c r="A42" t="s">
        <v>29</v>
      </c>
      <c r="D42" s="34">
        <f>5976863-433-11883</f>
        <v>5964547</v>
      </c>
      <c r="E42" s="5"/>
      <c r="F42" s="8">
        <v>8878020</v>
      </c>
    </row>
    <row r="43" spans="4:6" ht="12.75">
      <c r="D43" s="9">
        <f>SUM(D41:D42)</f>
        <v>21166387</v>
      </c>
      <c r="E43" s="9"/>
      <c r="F43" s="9">
        <f>SUM(F41:F42)</f>
        <v>9878020</v>
      </c>
    </row>
    <row r="44" spans="4:6" ht="12.75">
      <c r="D44" s="9"/>
      <c r="E44" s="9"/>
      <c r="F44" s="9"/>
    </row>
    <row r="45" spans="1:6" ht="12.75">
      <c r="A45" t="s">
        <v>30</v>
      </c>
      <c r="D45" s="9">
        <v>14624</v>
      </c>
      <c r="E45" s="9"/>
      <c r="F45" s="9">
        <v>0</v>
      </c>
    </row>
    <row r="46" spans="4:6" ht="12.75">
      <c r="D46" s="9"/>
      <c r="E46" s="5"/>
      <c r="F46" s="9"/>
    </row>
    <row r="47" spans="1:6" ht="12.75">
      <c r="A47" t="s">
        <v>31</v>
      </c>
      <c r="D47" s="5"/>
      <c r="E47" s="5"/>
      <c r="F47" s="5"/>
    </row>
    <row r="48" spans="1:6" ht="12.75">
      <c r="A48" t="s">
        <v>25</v>
      </c>
      <c r="D48" s="5">
        <v>5685770</v>
      </c>
      <c r="E48" s="5"/>
      <c r="F48" s="5">
        <v>6009613</v>
      </c>
    </row>
    <row r="49" spans="1:6" ht="12.75">
      <c r="A49" t="s">
        <v>32</v>
      </c>
      <c r="D49" s="5">
        <v>143405</v>
      </c>
      <c r="E49" s="5"/>
      <c r="F49" s="5">
        <v>44798</v>
      </c>
    </row>
    <row r="50" spans="4:6" ht="13.5" thickBot="1">
      <c r="D50" s="7">
        <f>SUM(D43:D49)</f>
        <v>27010186</v>
      </c>
      <c r="E50" s="5"/>
      <c r="F50" s="7">
        <f>SUM(F43:F49)</f>
        <v>15932431</v>
      </c>
    </row>
    <row r="51" spans="4:6" ht="13.5" thickTop="1">
      <c r="D51" s="9"/>
      <c r="E51" s="5"/>
      <c r="F51" s="9"/>
    </row>
    <row r="52" spans="4:6" ht="12.75">
      <c r="D52" s="9"/>
      <c r="E52" s="5"/>
      <c r="F52" s="9"/>
    </row>
    <row r="53" spans="1:6" ht="12.75">
      <c r="A53" t="s">
        <v>33</v>
      </c>
      <c r="D53" s="33">
        <f>152000000+18400</f>
        <v>152018400</v>
      </c>
      <c r="E53" s="5"/>
      <c r="F53" s="5">
        <v>1000000</v>
      </c>
    </row>
    <row r="54" spans="1:6" ht="12.75">
      <c r="A54" t="s">
        <v>115</v>
      </c>
      <c r="D54" s="10">
        <f>(D43-D17)/D53</f>
        <v>0.1392356912058014</v>
      </c>
      <c r="E54" s="5"/>
      <c r="F54" s="10">
        <f>(F43-D17)/F53</f>
        <v>9.87802</v>
      </c>
    </row>
    <row r="55" spans="4:6" ht="12.75">
      <c r="D55" s="5"/>
      <c r="E55" s="5"/>
      <c r="F55" s="5"/>
    </row>
    <row r="56" spans="1:6" ht="12.75">
      <c r="A56" t="s">
        <v>34</v>
      </c>
      <c r="D56" s="5"/>
      <c r="E56" s="5"/>
      <c r="F56" s="5"/>
    </row>
    <row r="57" spans="1:6" ht="12.75">
      <c r="A57" t="s">
        <v>35</v>
      </c>
      <c r="D57" s="5"/>
      <c r="E57" s="5"/>
      <c r="F57" s="5"/>
    </row>
    <row r="58" spans="4:6" ht="12.75">
      <c r="D58" s="5"/>
      <c r="E58" s="5"/>
      <c r="F58" s="5"/>
    </row>
    <row r="59" spans="4:6" ht="12.75">
      <c r="D59" s="5"/>
      <c r="E59" s="5"/>
      <c r="F59" s="5"/>
    </row>
    <row r="60" spans="4:6" ht="12.75">
      <c r="D60" s="5"/>
      <c r="E60" s="5"/>
      <c r="F60" s="5"/>
    </row>
    <row r="61" spans="4:6" ht="12.75">
      <c r="D61" s="5"/>
      <c r="E61" s="5"/>
      <c r="F61" s="5"/>
    </row>
    <row r="62" spans="4:6" ht="12.75">
      <c r="D62" s="5"/>
      <c r="E62" s="5"/>
      <c r="F62" s="5"/>
    </row>
    <row r="63" spans="4:6" ht="12.75">
      <c r="D63" s="5"/>
      <c r="E63" s="5"/>
      <c r="F63" s="5"/>
    </row>
    <row r="64" spans="4:6" ht="12.75">
      <c r="D64" s="5"/>
      <c r="E64" s="5"/>
      <c r="F64" s="5"/>
    </row>
    <row r="65" spans="4:6" ht="12.75">
      <c r="D65" s="5"/>
      <c r="E65" s="5"/>
      <c r="F65" s="5"/>
    </row>
  </sheetData>
  <printOptions/>
  <pageMargins left="0.75" right="0" top="1" bottom="1" header="0.5" footer="0.5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1">
      <selection activeCell="K29" sqref="K29"/>
    </sheetView>
  </sheetViews>
  <sheetFormatPr defaultColWidth="9.140625" defaultRowHeight="12.75"/>
  <cols>
    <col min="2" max="2" width="28.57421875" style="0" customWidth="1"/>
    <col min="3" max="3" width="11.7109375" style="0" customWidth="1"/>
    <col min="4" max="4" width="2.28125" style="0" customWidth="1"/>
    <col min="5" max="5" width="11.7109375" style="0" customWidth="1"/>
    <col min="6" max="6" width="2.28125" style="0" customWidth="1"/>
    <col min="7" max="7" width="15.7109375" style="0" customWidth="1"/>
    <col min="8" max="8" width="2.28125" style="0" customWidth="1"/>
    <col min="9" max="9" width="11.7109375" style="0" customWidth="1"/>
    <col min="10" max="10" width="2.28125" style="0" customWidth="1"/>
    <col min="11" max="11" width="12.7109375" style="0" customWidth="1"/>
  </cols>
  <sheetData>
    <row r="1" ht="12.75">
      <c r="A1" t="s">
        <v>0</v>
      </c>
    </row>
    <row r="2" ht="12.75">
      <c r="A2" t="s">
        <v>92</v>
      </c>
    </row>
    <row r="3" ht="12.75">
      <c r="A3" t="s">
        <v>130</v>
      </c>
    </row>
    <row r="4" ht="12.75">
      <c r="A4" t="s">
        <v>2</v>
      </c>
    </row>
    <row r="6" spans="5:9" ht="12.75">
      <c r="E6" s="66" t="s">
        <v>93</v>
      </c>
      <c r="F6" s="66"/>
      <c r="G6" s="66"/>
      <c r="I6" s="31" t="s">
        <v>94</v>
      </c>
    </row>
    <row r="7" spans="3:11" ht="12.75">
      <c r="C7" s="1" t="s">
        <v>95</v>
      </c>
      <c r="D7" s="1"/>
      <c r="E7" s="1" t="s">
        <v>95</v>
      </c>
      <c r="F7" s="1"/>
      <c r="G7" s="1" t="s">
        <v>96</v>
      </c>
      <c r="H7" s="1"/>
      <c r="I7" s="1" t="s">
        <v>97</v>
      </c>
      <c r="J7" s="1"/>
      <c r="K7" s="1"/>
    </row>
    <row r="8" spans="3:11" ht="13.5" thickBot="1">
      <c r="C8" s="2" t="s">
        <v>98</v>
      </c>
      <c r="D8" s="1"/>
      <c r="E8" s="2" t="s">
        <v>118</v>
      </c>
      <c r="F8" s="1"/>
      <c r="G8" s="2" t="s">
        <v>99</v>
      </c>
      <c r="H8" s="1"/>
      <c r="I8" s="2" t="s">
        <v>100</v>
      </c>
      <c r="J8" s="1"/>
      <c r="K8" s="2" t="s">
        <v>101</v>
      </c>
    </row>
    <row r="9" spans="3:11" ht="12.75">
      <c r="C9" s="1" t="s">
        <v>13</v>
      </c>
      <c r="D9" s="1"/>
      <c r="E9" s="1" t="s">
        <v>13</v>
      </c>
      <c r="F9" s="1"/>
      <c r="G9" s="1" t="s">
        <v>13</v>
      </c>
      <c r="H9" s="1"/>
      <c r="I9" s="1" t="s">
        <v>13</v>
      </c>
      <c r="J9" s="1"/>
      <c r="K9" s="1" t="s">
        <v>13</v>
      </c>
    </row>
    <row r="11" spans="1:11" ht="12.75">
      <c r="A11" t="s">
        <v>102</v>
      </c>
      <c r="C11" s="5">
        <v>1000000</v>
      </c>
      <c r="D11" s="5"/>
      <c r="E11" s="5">
        <v>0</v>
      </c>
      <c r="F11" s="5"/>
      <c r="G11" s="5">
        <v>0</v>
      </c>
      <c r="H11" s="5"/>
      <c r="I11" s="5">
        <v>10151834</v>
      </c>
      <c r="J11" s="5"/>
      <c r="K11" s="5">
        <f>SUM(C11:I11)</f>
        <v>11151834</v>
      </c>
    </row>
    <row r="12" spans="3:11" ht="12.75"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t="s">
        <v>103</v>
      </c>
      <c r="C13" s="8">
        <v>0</v>
      </c>
      <c r="D13" s="5"/>
      <c r="E13" s="8">
        <v>0</v>
      </c>
      <c r="F13" s="5"/>
      <c r="G13" s="8">
        <v>0</v>
      </c>
      <c r="H13" s="5"/>
      <c r="I13" s="8">
        <v>-1273814</v>
      </c>
      <c r="J13" s="5"/>
      <c r="K13" s="8">
        <f>SUM(C13:I13)</f>
        <v>-1273814</v>
      </c>
    </row>
    <row r="14" spans="1:11" ht="12.75">
      <c r="A14" t="s">
        <v>104</v>
      </c>
      <c r="C14" s="5">
        <f>SUM(C11:C13)</f>
        <v>1000000</v>
      </c>
      <c r="D14" s="5"/>
      <c r="E14" s="5">
        <f>SUM(E11:E13)</f>
        <v>0</v>
      </c>
      <c r="F14" s="5"/>
      <c r="G14" s="5">
        <f>SUM(G11:G13)</f>
        <v>0</v>
      </c>
      <c r="H14" s="5"/>
      <c r="I14" s="5">
        <f>SUM(I11:I13)</f>
        <v>8878020</v>
      </c>
      <c r="J14" s="5"/>
      <c r="K14" s="5">
        <f>SUM(K11:K13)</f>
        <v>9878020</v>
      </c>
    </row>
    <row r="15" spans="3:11" ht="12.75"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t="s">
        <v>105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t="s">
        <v>106</v>
      </c>
      <c r="C17" s="5">
        <v>0</v>
      </c>
      <c r="D17" s="5"/>
      <c r="E17" s="5">
        <v>0</v>
      </c>
      <c r="F17" s="5"/>
      <c r="G17" s="5">
        <v>-11883</v>
      </c>
      <c r="H17" s="5"/>
      <c r="I17" s="5">
        <v>0</v>
      </c>
      <c r="J17" s="5"/>
      <c r="K17" s="5">
        <f>SUM(C17:I17)</f>
        <v>-11883</v>
      </c>
    </row>
    <row r="18" spans="3:11" ht="12.75"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t="s">
        <v>129</v>
      </c>
      <c r="C19" s="5">
        <v>0</v>
      </c>
      <c r="D19" s="5"/>
      <c r="E19" s="5">
        <v>0</v>
      </c>
      <c r="F19" s="5"/>
      <c r="G19" s="5">
        <v>0</v>
      </c>
      <c r="H19" s="5"/>
      <c r="I19" s="5">
        <v>1321547</v>
      </c>
      <c r="J19" s="5"/>
      <c r="K19" s="5">
        <f>SUM(C19:I19)</f>
        <v>1321547</v>
      </c>
    </row>
    <row r="20" spans="3:11" ht="12.75"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t="s">
        <v>108</v>
      </c>
      <c r="C21" s="5">
        <v>10200000</v>
      </c>
      <c r="D21" s="5"/>
      <c r="E21" s="5">
        <v>0</v>
      </c>
      <c r="F21" s="5"/>
      <c r="G21" s="5">
        <v>0</v>
      </c>
      <c r="H21" s="5"/>
      <c r="I21" s="5">
        <v>-10200000</v>
      </c>
      <c r="J21" s="5"/>
      <c r="K21" s="5">
        <f>SUM(C21:I21)</f>
        <v>0</v>
      </c>
    </row>
    <row r="22" spans="3:11" ht="12.75"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t="s">
        <v>117</v>
      </c>
      <c r="C23" s="5">
        <f>4000000</f>
        <v>4000000</v>
      </c>
      <c r="D23" s="5"/>
      <c r="E23" s="5">
        <f>7200000</f>
        <v>7200000</v>
      </c>
      <c r="F23" s="5"/>
      <c r="G23" s="5">
        <v>0</v>
      </c>
      <c r="H23" s="5"/>
      <c r="I23" s="5">
        <v>0</v>
      </c>
      <c r="J23" s="5"/>
      <c r="K23" s="5">
        <f>SUM(C23:I23)</f>
        <v>11200000</v>
      </c>
    </row>
    <row r="24" spans="3:11" ht="12.75"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t="s">
        <v>121</v>
      </c>
      <c r="C25" s="5">
        <v>0</v>
      </c>
      <c r="D25" s="5"/>
      <c r="E25" s="5">
        <v>-1226449</v>
      </c>
      <c r="F25" s="5"/>
      <c r="G25" s="5">
        <v>0</v>
      </c>
      <c r="H25" s="5"/>
      <c r="I25" s="5">
        <v>0</v>
      </c>
      <c r="J25" s="5"/>
      <c r="K25" s="5">
        <f>SUM(C25:I25)</f>
        <v>-1226449</v>
      </c>
    </row>
    <row r="26" spans="3:11" ht="12.75"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t="s">
        <v>120</v>
      </c>
      <c r="C27" s="5">
        <v>1840</v>
      </c>
      <c r="D27" s="5"/>
      <c r="E27" s="5">
        <v>3312</v>
      </c>
      <c r="F27" s="5"/>
      <c r="G27" s="5">
        <v>0</v>
      </c>
      <c r="H27" s="5"/>
      <c r="I27" s="5">
        <v>0</v>
      </c>
      <c r="J27" s="5"/>
      <c r="K27" s="5">
        <f>SUM(C27:I27)</f>
        <v>5152</v>
      </c>
    </row>
    <row r="28" spans="3:11" ht="12.75">
      <c r="C28" s="5"/>
      <c r="D28" s="5"/>
      <c r="E28" s="5"/>
      <c r="F28" s="5"/>
      <c r="G28" s="5"/>
      <c r="H28" s="5"/>
      <c r="I28" s="5"/>
      <c r="J28" s="5"/>
      <c r="K28" s="5"/>
    </row>
    <row r="29" spans="1:11" ht="13.5" thickBot="1">
      <c r="A29" t="s">
        <v>133</v>
      </c>
      <c r="C29" s="7">
        <f>SUM(C14:C28)</f>
        <v>15201840</v>
      </c>
      <c r="D29" s="5"/>
      <c r="E29" s="7">
        <f>SUM(E14:E28)</f>
        <v>5976863</v>
      </c>
      <c r="F29" s="5"/>
      <c r="G29" s="7">
        <f>SUM(G14:G28)</f>
        <v>-11883</v>
      </c>
      <c r="H29" s="9"/>
      <c r="I29" s="7">
        <f>SUM(I14:I28)</f>
        <v>-433</v>
      </c>
      <c r="J29" s="9"/>
      <c r="K29" s="7">
        <f>SUM(K14:K28)</f>
        <v>21166387</v>
      </c>
    </row>
    <row r="30" ht="13.5" thickTop="1"/>
    <row r="31" ht="12.75">
      <c r="A31" t="s">
        <v>107</v>
      </c>
    </row>
    <row r="32" ht="12.75">
      <c r="A32" t="s">
        <v>35</v>
      </c>
    </row>
  </sheetData>
  <mergeCells count="1">
    <mergeCell ref="E6:G6"/>
  </mergeCells>
  <printOptions/>
  <pageMargins left="0.75" right="0" top="1" bottom="0.25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workbookViewId="0" topLeftCell="A33">
      <selection activeCell="B61" sqref="B61"/>
    </sheetView>
  </sheetViews>
  <sheetFormatPr defaultColWidth="9.140625" defaultRowHeight="12.75"/>
  <cols>
    <col min="1" max="1" width="26.421875" style="13" customWidth="1"/>
    <col min="2" max="2" width="33.140625" style="13" customWidth="1"/>
    <col min="3" max="3" width="12.8515625" style="13" customWidth="1"/>
    <col min="4" max="4" width="4.421875" style="13" customWidth="1"/>
    <col min="5" max="5" width="12.28125" style="13" customWidth="1"/>
    <col min="6" max="16384" width="4.7109375" style="13" customWidth="1"/>
  </cols>
  <sheetData>
    <row r="1" ht="12.75">
      <c r="A1" s="19" t="s">
        <v>0</v>
      </c>
    </row>
    <row r="2" ht="12.75">
      <c r="A2" s="13" t="s">
        <v>57</v>
      </c>
    </row>
    <row r="3" ht="12.75">
      <c r="A3" s="19" t="s">
        <v>130</v>
      </c>
    </row>
    <row r="4" ht="12.75">
      <c r="A4" s="19" t="s">
        <v>2</v>
      </c>
    </row>
    <row r="6" spans="3:5" ht="12.75">
      <c r="C6" s="30" t="s">
        <v>131</v>
      </c>
      <c r="E6" s="20" t="s">
        <v>58</v>
      </c>
    </row>
    <row r="7" spans="3:5" ht="12.75">
      <c r="C7" s="21" t="s">
        <v>13</v>
      </c>
      <c r="E7" s="22" t="s">
        <v>13</v>
      </c>
    </row>
    <row r="9" ht="12.75">
      <c r="A9" s="13" t="s">
        <v>59</v>
      </c>
    </row>
    <row r="10" spans="1:5" ht="12.75">
      <c r="A10" s="13" t="s">
        <v>60</v>
      </c>
      <c r="C10" s="13">
        <v>1518360</v>
      </c>
      <c r="E10" s="13">
        <v>-934491</v>
      </c>
    </row>
    <row r="11" ht="12.75">
      <c r="A11" s="13" t="s">
        <v>61</v>
      </c>
    </row>
    <row r="12" spans="1:5" ht="12.75">
      <c r="A12" s="13" t="s">
        <v>62</v>
      </c>
      <c r="C12" s="13">
        <v>474086</v>
      </c>
      <c r="E12" s="13">
        <v>234204</v>
      </c>
    </row>
    <row r="13" spans="1:5" ht="12.75">
      <c r="A13" s="19" t="s">
        <v>134</v>
      </c>
      <c r="C13" s="13">
        <v>2747</v>
      </c>
      <c r="E13" s="13">
        <v>0</v>
      </c>
    </row>
    <row r="14" spans="1:5" ht="12.75">
      <c r="A14" s="19" t="s">
        <v>63</v>
      </c>
      <c r="C14" s="13">
        <v>-41425</v>
      </c>
      <c r="E14" s="13">
        <v>-90192</v>
      </c>
    </row>
    <row r="15" spans="1:5" ht="12.75">
      <c r="A15" s="13" t="s">
        <v>64</v>
      </c>
      <c r="C15" s="15">
        <v>313375</v>
      </c>
      <c r="D15" s="15"/>
      <c r="E15" s="15">
        <v>39412</v>
      </c>
    </row>
    <row r="16" spans="1:5" ht="12.75">
      <c r="A16" s="19" t="s">
        <v>65</v>
      </c>
      <c r="C16" s="15">
        <v>0</v>
      </c>
      <c r="E16" s="15">
        <v>227525</v>
      </c>
    </row>
    <row r="17" spans="1:5" ht="12.75">
      <c r="A17" s="19" t="s">
        <v>66</v>
      </c>
      <c r="C17" s="15">
        <v>0</v>
      </c>
      <c r="D17" s="15"/>
      <c r="E17" s="15">
        <v>1769088</v>
      </c>
    </row>
    <row r="18" spans="1:5" ht="12.75">
      <c r="A18" s="19" t="s">
        <v>135</v>
      </c>
      <c r="C18" s="14">
        <v>5075</v>
      </c>
      <c r="E18" s="14">
        <v>0</v>
      </c>
    </row>
    <row r="19" spans="1:5" ht="12.75">
      <c r="A19" s="13" t="s">
        <v>67</v>
      </c>
      <c r="C19" s="13">
        <f>SUM(C10:C18)</f>
        <v>2272218</v>
      </c>
      <c r="E19" s="13">
        <f>SUM(E10:E18)</f>
        <v>1245546</v>
      </c>
    </row>
    <row r="21" ht="12.75">
      <c r="A21" s="19" t="s">
        <v>68</v>
      </c>
    </row>
    <row r="22" spans="1:5" ht="12.75">
      <c r="A22" s="13" t="s">
        <v>69</v>
      </c>
      <c r="B22" s="28"/>
      <c r="C22" s="60">
        <v>171261</v>
      </c>
      <c r="E22" s="23">
        <v>-560475</v>
      </c>
    </row>
    <row r="23" spans="1:6" ht="12.75">
      <c r="A23" s="19" t="s">
        <v>140</v>
      </c>
      <c r="B23" s="28"/>
      <c r="C23" s="61">
        <v>-967397</v>
      </c>
      <c r="E23" s="24">
        <v>-554373</v>
      </c>
      <c r="F23" s="19"/>
    </row>
    <row r="24" spans="1:6" ht="12.75">
      <c r="A24" s="19" t="s">
        <v>141</v>
      </c>
      <c r="B24" s="28"/>
      <c r="C24" s="61">
        <v>-2472927</v>
      </c>
      <c r="E24" s="24">
        <v>-1812966</v>
      </c>
      <c r="F24" s="19"/>
    </row>
    <row r="25" spans="1:6" ht="12.75">
      <c r="A25" s="13" t="s">
        <v>70</v>
      </c>
      <c r="B25" s="28"/>
      <c r="C25" s="61">
        <v>727725</v>
      </c>
      <c r="E25" s="25">
        <v>-314227</v>
      </c>
      <c r="F25" s="19"/>
    </row>
    <row r="26" spans="2:5" ht="12.75">
      <c r="B26" s="28"/>
      <c r="C26" s="62">
        <f>SUM(C22:C25)</f>
        <v>-2541338</v>
      </c>
      <c r="E26" s="14">
        <f>SUM(E22:E25)</f>
        <v>-3242041</v>
      </c>
    </row>
    <row r="27" spans="1:5" ht="12.75">
      <c r="A27" s="19" t="s">
        <v>142</v>
      </c>
      <c r="B27" s="28"/>
      <c r="C27" s="28">
        <f>C19+C26</f>
        <v>-269120</v>
      </c>
      <c r="E27" s="13">
        <f>E19+E26</f>
        <v>-1996495</v>
      </c>
    </row>
    <row r="28" spans="1:5" ht="12.75">
      <c r="A28" s="19" t="s">
        <v>119</v>
      </c>
      <c r="B28" s="28"/>
      <c r="C28" s="28">
        <v>-63650</v>
      </c>
      <c r="E28" s="27">
        <v>-49715</v>
      </c>
    </row>
    <row r="29" spans="1:5" ht="12.75">
      <c r="A29" s="19" t="s">
        <v>73</v>
      </c>
      <c r="B29" s="28"/>
      <c r="C29" s="28">
        <v>-784848</v>
      </c>
      <c r="E29" s="27">
        <v>0</v>
      </c>
    </row>
    <row r="30" spans="1:5" ht="12.75">
      <c r="A30" s="28" t="s">
        <v>124</v>
      </c>
      <c r="B30" s="28"/>
      <c r="C30" s="62">
        <f>SUM(C27:C29)</f>
        <v>-1117618</v>
      </c>
      <c r="E30" s="26">
        <f>SUM(E27:E29)</f>
        <v>-2046210</v>
      </c>
    </row>
    <row r="31" spans="1:3" ht="12.75">
      <c r="A31" s="28"/>
      <c r="B31" s="28"/>
      <c r="C31" s="28"/>
    </row>
    <row r="32" spans="1:3" ht="12.75">
      <c r="A32" s="28" t="s">
        <v>74</v>
      </c>
      <c r="B32" s="28"/>
      <c r="C32" s="28"/>
    </row>
    <row r="33" spans="1:5" ht="12.75">
      <c r="A33" s="28" t="s">
        <v>75</v>
      </c>
      <c r="B33" s="28"/>
      <c r="C33" s="28">
        <v>-3036285</v>
      </c>
      <c r="E33" s="13">
        <v>-2971530</v>
      </c>
    </row>
    <row r="34" spans="1:5" ht="12.75">
      <c r="A34" s="28" t="s">
        <v>76</v>
      </c>
      <c r="B34" s="28"/>
      <c r="C34" s="28">
        <v>7774</v>
      </c>
      <c r="E34" s="13">
        <v>71566</v>
      </c>
    </row>
    <row r="35" spans="1:5" ht="12.75">
      <c r="A35" s="28" t="s">
        <v>71</v>
      </c>
      <c r="B35" s="28"/>
      <c r="C35" s="28">
        <v>41425</v>
      </c>
      <c r="E35" s="13">
        <v>90192</v>
      </c>
    </row>
    <row r="36" spans="1:5" ht="12.75">
      <c r="A36" s="28" t="s">
        <v>77</v>
      </c>
      <c r="B36" s="28"/>
      <c r="C36" s="28">
        <v>0</v>
      </c>
      <c r="E36" s="13">
        <v>68824</v>
      </c>
    </row>
    <row r="37" spans="1:5" ht="12.75">
      <c r="A37" s="28" t="s">
        <v>78</v>
      </c>
      <c r="B37" s="28"/>
      <c r="C37" s="28">
        <v>0</v>
      </c>
      <c r="E37" s="13">
        <v>6876</v>
      </c>
    </row>
    <row r="38" spans="1:5" ht="12.75">
      <c r="A38" s="28" t="s">
        <v>125</v>
      </c>
      <c r="B38" s="28"/>
      <c r="C38" s="62">
        <f>SUM(C33:C37)</f>
        <v>-2987086</v>
      </c>
      <c r="E38" s="26">
        <f>SUM(E33:E37)</f>
        <v>-2734072</v>
      </c>
    </row>
    <row r="39" spans="1:3" ht="12.75">
      <c r="A39" s="28"/>
      <c r="B39" s="28"/>
      <c r="C39" s="28"/>
    </row>
    <row r="40" spans="1:3" ht="12.75">
      <c r="A40" s="28" t="s">
        <v>114</v>
      </c>
      <c r="B40" s="28"/>
      <c r="C40" s="28"/>
    </row>
    <row r="41" spans="1:5" ht="12.75">
      <c r="A41" s="28" t="s">
        <v>137</v>
      </c>
      <c r="B41" s="28"/>
      <c r="C41" s="28">
        <v>9979638</v>
      </c>
      <c r="E41" s="13">
        <v>0</v>
      </c>
    </row>
    <row r="42" spans="1:5" ht="12.75">
      <c r="A42" s="28" t="s">
        <v>79</v>
      </c>
      <c r="B42" s="28"/>
      <c r="C42" s="28">
        <v>0</v>
      </c>
      <c r="E42" s="13">
        <v>-110250</v>
      </c>
    </row>
    <row r="43" spans="1:5" ht="12.75">
      <c r="A43" s="28" t="s">
        <v>80</v>
      </c>
      <c r="B43" s="28"/>
      <c r="C43" s="28">
        <v>0</v>
      </c>
      <c r="E43" s="13">
        <v>100000</v>
      </c>
    </row>
    <row r="44" spans="1:5" ht="12.75">
      <c r="A44" s="28" t="s">
        <v>72</v>
      </c>
      <c r="B44" s="28"/>
      <c r="C44" s="28">
        <v>-313375</v>
      </c>
      <c r="E44" s="13">
        <v>-39412</v>
      </c>
    </row>
    <row r="45" spans="1:5" ht="12.75">
      <c r="A45" s="28" t="s">
        <v>81</v>
      </c>
      <c r="B45" s="28"/>
      <c r="C45" s="28">
        <v>-408523</v>
      </c>
      <c r="E45" s="13">
        <v>-43443</v>
      </c>
    </row>
    <row r="46" spans="1:5" ht="12.75">
      <c r="A46" s="28" t="s">
        <v>126</v>
      </c>
      <c r="B46" s="28"/>
      <c r="C46" s="28">
        <v>0</v>
      </c>
      <c r="E46" s="13">
        <v>2825000</v>
      </c>
    </row>
    <row r="47" spans="1:5" ht="12.75">
      <c r="A47" s="28" t="s">
        <v>127</v>
      </c>
      <c r="B47" s="28"/>
      <c r="C47" s="63">
        <v>0</v>
      </c>
      <c r="E47" s="14">
        <v>1155010</v>
      </c>
    </row>
    <row r="48" spans="1:5" ht="12.75">
      <c r="A48" s="28" t="s">
        <v>143</v>
      </c>
      <c r="B48" s="28"/>
      <c r="C48" s="62">
        <f>SUM(C41:C47)</f>
        <v>9257740</v>
      </c>
      <c r="D48" s="15"/>
      <c r="E48" s="26">
        <f>SUM(E41:E47)</f>
        <v>3886905</v>
      </c>
    </row>
    <row r="49" spans="1:3" ht="12.75">
      <c r="A49" s="28"/>
      <c r="B49" s="28"/>
      <c r="C49" s="28"/>
    </row>
    <row r="50" spans="1:3" ht="12.75" hidden="1">
      <c r="A50" s="28" t="s">
        <v>82</v>
      </c>
      <c r="B50" s="28"/>
      <c r="C50" s="28"/>
    </row>
    <row r="51" spans="1:5" ht="12.75" hidden="1">
      <c r="A51" s="28" t="s">
        <v>83</v>
      </c>
      <c r="B51" s="28"/>
      <c r="C51" s="63"/>
      <c r="E51" s="14">
        <v>0</v>
      </c>
    </row>
    <row r="52" spans="1:5" ht="12.75">
      <c r="A52" s="28" t="s">
        <v>128</v>
      </c>
      <c r="B52" s="28"/>
      <c r="C52" s="28">
        <f>C30+C38+C48+C51</f>
        <v>5153036</v>
      </c>
      <c r="E52" s="13">
        <f>E30+E38+E48+E51</f>
        <v>-893377</v>
      </c>
    </row>
    <row r="53" spans="1:5" ht="12.75">
      <c r="A53" s="28" t="s">
        <v>84</v>
      </c>
      <c r="B53" s="28"/>
      <c r="C53" s="28">
        <v>123734</v>
      </c>
      <c r="E53" s="13">
        <v>1017111</v>
      </c>
    </row>
    <row r="54" spans="1:5" ht="13.5" thickBot="1">
      <c r="A54" s="13" t="s">
        <v>85</v>
      </c>
      <c r="B54" s="28"/>
      <c r="C54" s="64">
        <f>SUM(C52:C53)</f>
        <v>5276770</v>
      </c>
      <c r="E54" s="29">
        <f>SUM(E52:E53)</f>
        <v>123734</v>
      </c>
    </row>
    <row r="55" spans="2:3" ht="12.75">
      <c r="B55" s="28"/>
      <c r="C55" s="28"/>
    </row>
    <row r="56" spans="2:3" ht="12.75">
      <c r="B56" s="28"/>
      <c r="C56" s="28"/>
    </row>
    <row r="57" spans="1:3" ht="12.75">
      <c r="A57" s="19" t="s">
        <v>86</v>
      </c>
      <c r="B57" s="28"/>
      <c r="C57" s="28"/>
    </row>
    <row r="58" spans="1:5" ht="12.75">
      <c r="A58" s="28" t="s">
        <v>87</v>
      </c>
      <c r="B58" s="28"/>
      <c r="C58" s="28">
        <v>765816</v>
      </c>
      <c r="E58" s="13">
        <v>241750</v>
      </c>
    </row>
    <row r="59" spans="1:5" ht="12.75">
      <c r="A59" s="28" t="s">
        <v>88</v>
      </c>
      <c r="B59" s="19"/>
      <c r="C59" s="28">
        <v>0</v>
      </c>
      <c r="E59" s="13">
        <v>100000</v>
      </c>
    </row>
    <row r="60" spans="1:5" ht="12.75">
      <c r="A60" s="28" t="s">
        <v>136</v>
      </c>
      <c r="B60" s="19"/>
      <c r="C60" s="28">
        <v>4900000</v>
      </c>
      <c r="E60" s="13">
        <v>0</v>
      </c>
    </row>
    <row r="61" spans="1:5" ht="12.75">
      <c r="A61" s="28" t="s">
        <v>89</v>
      </c>
      <c r="B61" s="19"/>
      <c r="C61" s="28">
        <v>-389046</v>
      </c>
      <c r="E61" s="13">
        <v>-218016</v>
      </c>
    </row>
    <row r="62" spans="1:5" ht="13.5" thickBot="1">
      <c r="A62" s="19" t="s">
        <v>146</v>
      </c>
      <c r="B62" s="19"/>
      <c r="C62" s="29">
        <f>SUM(C58:C61)</f>
        <v>5276770</v>
      </c>
      <c r="E62" s="29">
        <f>SUM(E58:E61)</f>
        <v>123734</v>
      </c>
    </row>
    <row r="63" ht="12.75">
      <c r="B63" s="19"/>
    </row>
    <row r="64" ht="12.75">
      <c r="B64" s="19"/>
    </row>
    <row r="65" ht="12.75">
      <c r="A65" s="19" t="s">
        <v>90</v>
      </c>
    </row>
    <row r="66" ht="12.75">
      <c r="A66" s="19" t="s">
        <v>91</v>
      </c>
    </row>
  </sheetData>
  <printOptions horizontalCentered="1"/>
  <pageMargins left="0.5" right="0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Stacey</dc:creator>
  <cp:keywords/>
  <dc:description/>
  <cp:lastModifiedBy>gansc</cp:lastModifiedBy>
  <cp:lastPrinted>2005-02-25T02:00:55Z</cp:lastPrinted>
  <dcterms:created xsi:type="dcterms:W3CDTF">2004-07-21T09:04:59Z</dcterms:created>
  <dcterms:modified xsi:type="dcterms:W3CDTF">2005-02-25T02:26:34Z</dcterms:modified>
  <cp:category/>
  <cp:version/>
  <cp:contentType/>
  <cp:contentStatus/>
</cp:coreProperties>
</file>